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ЗАКУПКИ\05 - Тендеры 2019\280 - ЕРС Капшагай\"/>
    </mc:Choice>
  </mc:AlternateContent>
  <bookViews>
    <workbookView xWindow="0" yWindow="0" windowWidth="23040" windowHeight="8835" tabRatio="604"/>
  </bookViews>
  <sheets>
    <sheet name="Объемы согласно Акта расхода" sheetId="12" r:id="rId1"/>
  </sheets>
  <definedNames>
    <definedName name="title" localSheetId="0">#REF!</definedName>
    <definedName name="title">#REF!</definedName>
    <definedName name="title_1" localSheetId="0">#REF!</definedName>
    <definedName name="title_1">#REF!</definedName>
    <definedName name="_xlnm.Print_Titles" localSheetId="0">'Объемы согласно Акта расхода'!$9:$11</definedName>
    <definedName name="_xlnm.Print_Area" localSheetId="0">'Объемы согласно Акта расхода'!$A$1:$AO$50</definedName>
  </definedNames>
  <calcPr calcId="162913"/>
</workbook>
</file>

<file path=xl/calcChain.xml><?xml version="1.0" encoding="utf-8"?>
<calcChain xmlns="http://schemas.openxmlformats.org/spreadsheetml/2006/main">
  <c r="G41" i="12" l="1"/>
  <c r="H40" i="12" l="1"/>
  <c r="I40" i="12"/>
  <c r="J40" i="12" s="1"/>
  <c r="L40" i="12"/>
  <c r="M40" i="12" s="1"/>
  <c r="O40" i="12"/>
  <c r="P40" i="12" s="1"/>
  <c r="R40" i="12"/>
  <c r="S40" i="12" s="1"/>
  <c r="U40" i="12"/>
  <c r="V40" i="12" s="1"/>
  <c r="X40" i="12"/>
  <c r="Y40" i="12" s="1"/>
  <c r="AA40" i="12" l="1"/>
  <c r="AB40" i="12" s="1"/>
  <c r="AD40" i="12" l="1"/>
  <c r="AE40" i="12" s="1"/>
  <c r="AG40" i="12" l="1"/>
  <c r="AH40" i="12" s="1"/>
  <c r="AO19" i="12" l="1"/>
  <c r="AM12" i="12" l="1"/>
  <c r="AN12" i="12" l="1"/>
  <c r="AO12" i="12" l="1"/>
  <c r="AM15" i="12"/>
  <c r="AN15" i="12" s="1"/>
  <c r="AO15" i="12" s="1"/>
  <c r="AM16" i="12"/>
  <c r="AN16" i="12" s="1"/>
  <c r="AO16" i="12" s="1"/>
  <c r="AM26" i="12" l="1"/>
  <c r="AN26" i="12" s="1"/>
  <c r="AO26" i="12" s="1"/>
  <c r="AM33" i="12"/>
  <c r="AN33" i="12" s="1"/>
  <c r="AO33" i="12" s="1"/>
  <c r="X39" i="12" l="1"/>
  <c r="U39" i="12"/>
  <c r="V39" i="12" s="1"/>
  <c r="R39" i="12"/>
  <c r="S39" i="12" s="1"/>
  <c r="O39" i="12"/>
  <c r="P39" i="12" s="1"/>
  <c r="L39" i="12"/>
  <c r="M39" i="12" s="1"/>
  <c r="I39" i="12"/>
  <c r="J39" i="12" s="1"/>
  <c r="X38" i="12"/>
  <c r="AA38" i="12" s="1"/>
  <c r="AD38" i="12" s="1"/>
  <c r="U38" i="12"/>
  <c r="V38" i="12" s="1"/>
  <c r="R38" i="12"/>
  <c r="S38" i="12" s="1"/>
  <c r="O38" i="12"/>
  <c r="P38" i="12" s="1"/>
  <c r="L38" i="12"/>
  <c r="M38" i="12" s="1"/>
  <c r="I38" i="12"/>
  <c r="J38" i="12" s="1"/>
  <c r="AM38" i="12"/>
  <c r="AN38" i="12" s="1"/>
  <c r="AO38" i="12" s="1"/>
  <c r="X37" i="12"/>
  <c r="Y37" i="12" s="1"/>
  <c r="U37" i="12"/>
  <c r="V37" i="12" s="1"/>
  <c r="R37" i="12"/>
  <c r="S37" i="12" s="1"/>
  <c r="O37" i="12"/>
  <c r="P37" i="12" s="1"/>
  <c r="L37" i="12"/>
  <c r="M37" i="12" s="1"/>
  <c r="I37" i="12"/>
  <c r="J37" i="12" s="1"/>
  <c r="AM37" i="12"/>
  <c r="AN37" i="12" s="1"/>
  <c r="AO37" i="12" s="1"/>
  <c r="X36" i="12"/>
  <c r="AA36" i="12" s="1"/>
  <c r="AB36" i="12" s="1"/>
  <c r="U36" i="12"/>
  <c r="V36" i="12" s="1"/>
  <c r="R36" i="12"/>
  <c r="S36" i="12" s="1"/>
  <c r="O36" i="12"/>
  <c r="P36" i="12" s="1"/>
  <c r="L36" i="12"/>
  <c r="M36" i="12" s="1"/>
  <c r="I36" i="12"/>
  <c r="J36" i="12" s="1"/>
  <c r="I35" i="12"/>
  <c r="X34" i="12"/>
  <c r="U34" i="12"/>
  <c r="V34" i="12" s="1"/>
  <c r="R34" i="12"/>
  <c r="S34" i="12" s="1"/>
  <c r="O34" i="12"/>
  <c r="P34" i="12" s="1"/>
  <c r="L34" i="12"/>
  <c r="M34" i="12" s="1"/>
  <c r="I34" i="12"/>
  <c r="J34" i="12" s="1"/>
  <c r="X33" i="12"/>
  <c r="AA33" i="12" s="1"/>
  <c r="W33" i="12"/>
  <c r="U33" i="12"/>
  <c r="V33" i="12" s="1"/>
  <c r="R33" i="12"/>
  <c r="S33" i="12" s="1"/>
  <c r="O33" i="12"/>
  <c r="P33" i="12" s="1"/>
  <c r="L33" i="12"/>
  <c r="M33" i="12" s="1"/>
  <c r="X31" i="12"/>
  <c r="AA31" i="12" s="1"/>
  <c r="AB31" i="12" s="1"/>
  <c r="U31" i="12"/>
  <c r="V31" i="12" s="1"/>
  <c r="R31" i="12"/>
  <c r="S31" i="12" s="1"/>
  <c r="O31" i="12"/>
  <c r="P31" i="12" s="1"/>
  <c r="L31" i="12"/>
  <c r="M31" i="12" s="1"/>
  <c r="I31" i="12"/>
  <c r="J31" i="12" s="1"/>
  <c r="AO31" i="12"/>
  <c r="X30" i="12"/>
  <c r="U30" i="12"/>
  <c r="V30" i="12" s="1"/>
  <c r="R30" i="12"/>
  <c r="S30" i="12" s="1"/>
  <c r="O30" i="12"/>
  <c r="P30" i="12" s="1"/>
  <c r="L30" i="12"/>
  <c r="M30" i="12" s="1"/>
  <c r="I30" i="12"/>
  <c r="J30" i="12" s="1"/>
  <c r="AM30" i="12"/>
  <c r="AN30" i="12" s="1"/>
  <c r="AO30" i="12" s="1"/>
  <c r="X29" i="12"/>
  <c r="U29" i="12"/>
  <c r="V29" i="12" s="1"/>
  <c r="R29" i="12"/>
  <c r="S29" i="12" s="1"/>
  <c r="O29" i="12"/>
  <c r="P29" i="12" s="1"/>
  <c r="L29" i="12"/>
  <c r="M29" i="12" s="1"/>
  <c r="I29" i="12"/>
  <c r="J29" i="12" s="1"/>
  <c r="X28" i="12"/>
  <c r="AA28" i="12" s="1"/>
  <c r="U28" i="12"/>
  <c r="V28" i="12" s="1"/>
  <c r="R28" i="12"/>
  <c r="S28" i="12" s="1"/>
  <c r="O28" i="12"/>
  <c r="P28" i="12" s="1"/>
  <c r="L28" i="12"/>
  <c r="M28" i="12" s="1"/>
  <c r="I28" i="12"/>
  <c r="J28" i="12" s="1"/>
  <c r="AM28" i="12"/>
  <c r="AN28" i="12" s="1"/>
  <c r="AO28" i="12" s="1"/>
  <c r="X27" i="12"/>
  <c r="AA27" i="12" s="1"/>
  <c r="AB27" i="12" s="1"/>
  <c r="U27" i="12"/>
  <c r="V27" i="12" s="1"/>
  <c r="R27" i="12"/>
  <c r="S27" i="12" s="1"/>
  <c r="O27" i="12"/>
  <c r="P27" i="12" s="1"/>
  <c r="L27" i="12"/>
  <c r="M27" i="12" s="1"/>
  <c r="I27" i="12"/>
  <c r="J27" i="12" s="1"/>
  <c r="AM27" i="12"/>
  <c r="AN27" i="12" s="1"/>
  <c r="AO27" i="12" s="1"/>
  <c r="X26" i="12"/>
  <c r="Y26" i="12" s="1"/>
  <c r="U26" i="12"/>
  <c r="V26" i="12" s="1"/>
  <c r="R26" i="12"/>
  <c r="S26" i="12" s="1"/>
  <c r="O26" i="12"/>
  <c r="P26" i="12" s="1"/>
  <c r="L26" i="12"/>
  <c r="M26" i="12" s="1"/>
  <c r="I26" i="12"/>
  <c r="J26" i="12" s="1"/>
  <c r="X24" i="12"/>
  <c r="U24" i="12"/>
  <c r="V24" i="12" s="1"/>
  <c r="R24" i="12"/>
  <c r="S24" i="12" s="1"/>
  <c r="O24" i="12"/>
  <c r="P24" i="12" s="1"/>
  <c r="L24" i="12"/>
  <c r="M24" i="12" s="1"/>
  <c r="I24" i="12"/>
  <c r="J24" i="12" s="1"/>
  <c r="X23" i="12"/>
  <c r="U23" i="12"/>
  <c r="V23" i="12" s="1"/>
  <c r="R23" i="12"/>
  <c r="S23" i="12" s="1"/>
  <c r="O23" i="12"/>
  <c r="P23" i="12" s="1"/>
  <c r="L23" i="12"/>
  <c r="M23" i="12" s="1"/>
  <c r="I23" i="12"/>
  <c r="J23" i="12" s="1"/>
  <c r="H23" i="12"/>
  <c r="X22" i="12"/>
  <c r="Y22" i="12" s="1"/>
  <c r="U22" i="12"/>
  <c r="V22" i="12" s="1"/>
  <c r="R22" i="12"/>
  <c r="S22" i="12" s="1"/>
  <c r="O22" i="12"/>
  <c r="P22" i="12" s="1"/>
  <c r="I22" i="12"/>
  <c r="J22" i="12" s="1"/>
  <c r="X21" i="12"/>
  <c r="AA21" i="12" s="1"/>
  <c r="AD21" i="12" s="1"/>
  <c r="AG21" i="12" s="1"/>
  <c r="AH21" i="12" s="1"/>
  <c r="U21" i="12"/>
  <c r="V21" i="12" s="1"/>
  <c r="R21" i="12"/>
  <c r="S21" i="12" s="1"/>
  <c r="O21" i="12"/>
  <c r="P21" i="12" s="1"/>
  <c r="L21" i="12"/>
  <c r="M21" i="12" s="1"/>
  <c r="I21" i="12"/>
  <c r="J21" i="12" s="1"/>
  <c r="AM21" i="12"/>
  <c r="AN21" i="12" s="1"/>
  <c r="AO21" i="12" s="1"/>
  <c r="X20" i="12"/>
  <c r="AA20" i="12" s="1"/>
  <c r="AD20" i="12" s="1"/>
  <c r="AG20" i="12" s="1"/>
  <c r="AH20" i="12" s="1"/>
  <c r="U20" i="12"/>
  <c r="V20" i="12" s="1"/>
  <c r="R20" i="12"/>
  <c r="S20" i="12" s="1"/>
  <c r="O20" i="12"/>
  <c r="P20" i="12" s="1"/>
  <c r="L20" i="12"/>
  <c r="M20" i="12" s="1"/>
  <c r="I20" i="12"/>
  <c r="J20" i="12" s="1"/>
  <c r="AM20" i="12"/>
  <c r="AN20" i="12" s="1"/>
  <c r="AO20" i="12" s="1"/>
  <c r="X19" i="12"/>
  <c r="AA19" i="12" s="1"/>
  <c r="AD19" i="12" s="1"/>
  <c r="AG19" i="12" s="1"/>
  <c r="AH19" i="12" s="1"/>
  <c r="U19" i="12"/>
  <c r="V19" i="12" s="1"/>
  <c r="R19" i="12"/>
  <c r="S19" i="12" s="1"/>
  <c r="O19" i="12"/>
  <c r="P19" i="12" s="1"/>
  <c r="L19" i="12"/>
  <c r="M19" i="12" s="1"/>
  <c r="I19" i="12"/>
  <c r="J19" i="12" s="1"/>
  <c r="H19" i="12"/>
  <c r="AC18" i="12"/>
  <c r="X18" i="12"/>
  <c r="Y18" i="12" s="1"/>
  <c r="U18" i="12"/>
  <c r="V18" i="12" s="1"/>
  <c r="R18" i="12"/>
  <c r="S18" i="12" s="1"/>
  <c r="O18" i="12"/>
  <c r="P18" i="12" s="1"/>
  <c r="L18" i="12"/>
  <c r="M18" i="12" s="1"/>
  <c r="AM18" i="12"/>
  <c r="AN18" i="12" s="1"/>
  <c r="AO18" i="12" s="1"/>
  <c r="X17" i="12"/>
  <c r="AA17" i="12" s="1"/>
  <c r="U17" i="12"/>
  <c r="V17" i="12" s="1"/>
  <c r="R17" i="12"/>
  <c r="Q17" i="12"/>
  <c r="I17" i="12" s="1"/>
  <c r="J17" i="12" s="1"/>
  <c r="O17" i="12"/>
  <c r="P17" i="12" s="1"/>
  <c r="L17" i="12"/>
  <c r="M17" i="12" s="1"/>
  <c r="AM17" i="12"/>
  <c r="AN17" i="12" s="1"/>
  <c r="AO17" i="12" s="1"/>
  <c r="X16" i="12"/>
  <c r="AA16" i="12" s="1"/>
  <c r="AB16" i="12" s="1"/>
  <c r="U16" i="12"/>
  <c r="V16" i="12" s="1"/>
  <c r="R16" i="12"/>
  <c r="S16" i="12" s="1"/>
  <c r="O16" i="12"/>
  <c r="P16" i="12" s="1"/>
  <c r="L16" i="12"/>
  <c r="M16" i="12" s="1"/>
  <c r="I16" i="12"/>
  <c r="J16" i="12" s="1"/>
  <c r="X15" i="12"/>
  <c r="Y15" i="12" s="1"/>
  <c r="U15" i="12"/>
  <c r="V15" i="12" s="1"/>
  <c r="R15" i="12"/>
  <c r="S15" i="12" s="1"/>
  <c r="O15" i="12"/>
  <c r="P15" i="12" s="1"/>
  <c r="L15" i="12"/>
  <c r="M15" i="12" s="1"/>
  <c r="I15" i="12"/>
  <c r="J15" i="12" s="1"/>
  <c r="H15" i="12"/>
  <c r="X14" i="12"/>
  <c r="Y14" i="12" s="1"/>
  <c r="U14" i="12"/>
  <c r="V14" i="12" s="1"/>
  <c r="R14" i="12"/>
  <c r="S14" i="12" s="1"/>
  <c r="O14" i="12"/>
  <c r="P14" i="12" s="1"/>
  <c r="L14" i="12"/>
  <c r="M14" i="12" s="1"/>
  <c r="I14" i="12"/>
  <c r="J14" i="12" s="1"/>
  <c r="AM14" i="12"/>
  <c r="AN14" i="12" s="1"/>
  <c r="AO14" i="12" s="1"/>
  <c r="X13" i="12"/>
  <c r="AA13" i="12" s="1"/>
  <c r="AD13" i="12" s="1"/>
  <c r="U13" i="12"/>
  <c r="V13" i="12" s="1"/>
  <c r="R13" i="12"/>
  <c r="S13" i="12" s="1"/>
  <c r="O13" i="12"/>
  <c r="P13" i="12" s="1"/>
  <c r="L13" i="12"/>
  <c r="M13" i="12" s="1"/>
  <c r="I13" i="12"/>
  <c r="J13" i="12" s="1"/>
  <c r="AM13" i="12"/>
  <c r="X12" i="12"/>
  <c r="AA12" i="12" s="1"/>
  <c r="U12" i="12"/>
  <c r="V12" i="12" s="1"/>
  <c r="R12" i="12"/>
  <c r="S12" i="12" s="1"/>
  <c r="O12" i="12"/>
  <c r="P12" i="12" s="1"/>
  <c r="L12" i="12"/>
  <c r="M12" i="12" s="1"/>
  <c r="I12" i="12"/>
  <c r="J12" i="12" s="1"/>
  <c r="H24" i="12" l="1"/>
  <c r="AM24" i="12"/>
  <c r="AN24" i="12" s="1"/>
  <c r="AO24" i="12" s="1"/>
  <c r="AN13" i="12"/>
  <c r="H22" i="12"/>
  <c r="AO22" i="12"/>
  <c r="H34" i="12"/>
  <c r="AM34" i="12"/>
  <c r="AN34" i="12" s="1"/>
  <c r="AO34" i="12" s="1"/>
  <c r="H36" i="12"/>
  <c r="AM36" i="12"/>
  <c r="AN36" i="12" s="1"/>
  <c r="AO36" i="12" s="1"/>
  <c r="H29" i="12"/>
  <c r="AM29" i="12"/>
  <c r="AN29" i="12" s="1"/>
  <c r="AO29" i="12" s="1"/>
  <c r="H39" i="12"/>
  <c r="AM39" i="12"/>
  <c r="AN39" i="12" s="1"/>
  <c r="AO39" i="12" s="1"/>
  <c r="AA37" i="12"/>
  <c r="AD37" i="12" s="1"/>
  <c r="AE19" i="12"/>
  <c r="Y21" i="12"/>
  <c r="AD27" i="12"/>
  <c r="AG27" i="12" s="1"/>
  <c r="AH27" i="12" s="1"/>
  <c r="AE38" i="12"/>
  <c r="AG38" i="12"/>
  <c r="AH38" i="12" s="1"/>
  <c r="Y20" i="12"/>
  <c r="AD36" i="12"/>
  <c r="AG36" i="12" s="1"/>
  <c r="AH36" i="12" s="1"/>
  <c r="Y13" i="12"/>
  <c r="H17" i="12"/>
  <c r="AB20" i="12"/>
  <c r="AB21" i="12"/>
  <c r="H26" i="12"/>
  <c r="AA26" i="12"/>
  <c r="Y28" i="12"/>
  <c r="Y31" i="12"/>
  <c r="Y38" i="12"/>
  <c r="AD16" i="12"/>
  <c r="AG16" i="12" s="1"/>
  <c r="AH16" i="12" s="1"/>
  <c r="H21" i="12"/>
  <c r="AA22" i="12"/>
  <c r="AB22" i="12" s="1"/>
  <c r="AA14" i="12"/>
  <c r="AD14" i="12" s="1"/>
  <c r="AE14" i="12" s="1"/>
  <c r="Y19" i="12"/>
  <c r="AE20" i="12"/>
  <c r="AE21" i="12"/>
  <c r="Y27" i="12"/>
  <c r="H38" i="12"/>
  <c r="H28" i="12"/>
  <c r="S17" i="12"/>
  <c r="H37" i="12"/>
  <c r="H20" i="12"/>
  <c r="AB17" i="12"/>
  <c r="AD17" i="12"/>
  <c r="AE13" i="12"/>
  <c r="AG13" i="12"/>
  <c r="AH13" i="12" s="1"/>
  <c r="AB12" i="12"/>
  <c r="AD12" i="12"/>
  <c r="H13" i="12"/>
  <c r="AA23" i="12"/>
  <c r="Y23" i="12"/>
  <c r="Y12" i="12"/>
  <c r="Y17" i="12"/>
  <c r="H31" i="12"/>
  <c r="AA24" i="12"/>
  <c r="Y24" i="12"/>
  <c r="AD33" i="12"/>
  <c r="AB33" i="12"/>
  <c r="H12" i="12"/>
  <c r="AA18" i="12"/>
  <c r="AB13" i="12"/>
  <c r="AA15" i="12"/>
  <c r="H16" i="12"/>
  <c r="Y16" i="12"/>
  <c r="H18" i="12"/>
  <c r="AD28" i="12"/>
  <c r="AB28" i="12"/>
  <c r="H30" i="12"/>
  <c r="U35" i="12"/>
  <c r="V35" i="12" s="1"/>
  <c r="V41" i="12" s="1"/>
  <c r="O35" i="12"/>
  <c r="P35" i="12" s="1"/>
  <c r="P41" i="12" s="1"/>
  <c r="J35" i="12"/>
  <c r="R35" i="12"/>
  <c r="S35" i="12" s="1"/>
  <c r="L35" i="12"/>
  <c r="M35" i="12" s="1"/>
  <c r="M41" i="12" s="1"/>
  <c r="X35" i="12"/>
  <c r="AM35" i="12"/>
  <c r="AN35" i="12" s="1"/>
  <c r="AO35" i="12" s="1"/>
  <c r="H14" i="12"/>
  <c r="I18" i="12"/>
  <c r="J18" i="12" s="1"/>
  <c r="AB19" i="12"/>
  <c r="Y29" i="12"/>
  <c r="AA29" i="12"/>
  <c r="AA30" i="12"/>
  <c r="Y30" i="12"/>
  <c r="AA39" i="12"/>
  <c r="Y39" i="12"/>
  <c r="H33" i="12"/>
  <c r="Y33" i="12"/>
  <c r="I33" i="12"/>
  <c r="J33" i="12" s="1"/>
  <c r="H27" i="12"/>
  <c r="AD31" i="12"/>
  <c r="AA34" i="12"/>
  <c r="Y34" i="12"/>
  <c r="Y36" i="12"/>
  <c r="AB38" i="12"/>
  <c r="AM41" i="12" l="1"/>
  <c r="AO13" i="12"/>
  <c r="AN41" i="12"/>
  <c r="AE36" i="12"/>
  <c r="AB37" i="12"/>
  <c r="S41" i="12"/>
  <c r="S42" i="12" s="1"/>
  <c r="S43" i="12" s="1"/>
  <c r="AE27" i="12"/>
  <c r="AG14" i="12"/>
  <c r="AH14" i="12" s="1"/>
  <c r="AD22" i="12"/>
  <c r="AE22" i="12" s="1"/>
  <c r="AB14" i="12"/>
  <c r="J41" i="12"/>
  <c r="J42" i="12" s="1"/>
  <c r="J43" i="12" s="1"/>
  <c r="AE16" i="12"/>
  <c r="AD26" i="12"/>
  <c r="AB26" i="12"/>
  <c r="M42" i="12"/>
  <c r="M43" i="12" s="1"/>
  <c r="V42" i="12"/>
  <c r="V43" i="12" s="1"/>
  <c r="AD39" i="12"/>
  <c r="AB39" i="12"/>
  <c r="AB15" i="12"/>
  <c r="AD15" i="12"/>
  <c r="AB23" i="12"/>
  <c r="AD23" i="12"/>
  <c r="H35" i="12"/>
  <c r="H41" i="12" s="1"/>
  <c r="AG28" i="12"/>
  <c r="AH28" i="12" s="1"/>
  <c r="AE28" i="12"/>
  <c r="P42" i="12"/>
  <c r="P43" i="12" s="1"/>
  <c r="AG12" i="12"/>
  <c r="AH12" i="12" s="1"/>
  <c r="AE12" i="12"/>
  <c r="AG17" i="12"/>
  <c r="AH17" i="12" s="1"/>
  <c r="AE17" i="12"/>
  <c r="AG37" i="12"/>
  <c r="AH37" i="12" s="1"/>
  <c r="AE37" i="12"/>
  <c r="AD30" i="12"/>
  <c r="AB30" i="12"/>
  <c r="AA35" i="12"/>
  <c r="Y35" i="12"/>
  <c r="Y41" i="12" s="1"/>
  <c r="AD18" i="12"/>
  <c r="AB18" i="12"/>
  <c r="AG31" i="12"/>
  <c r="AH31" i="12" s="1"/>
  <c r="AE31" i="12"/>
  <c r="AE33" i="12"/>
  <c r="AG33" i="12"/>
  <c r="AH33" i="12" s="1"/>
  <c r="AD34" i="12"/>
  <c r="AB34" i="12"/>
  <c r="AD29" i="12"/>
  <c r="AB29" i="12"/>
  <c r="AB24" i="12"/>
  <c r="AD24" i="12"/>
  <c r="AO41" i="12" l="1"/>
  <c r="AI11" i="12"/>
  <c r="AG22" i="12"/>
  <c r="AH22" i="12" s="1"/>
  <c r="AG26" i="12"/>
  <c r="AH26" i="12" s="1"/>
  <c r="AE26" i="12"/>
  <c r="Y42" i="12"/>
  <c r="Y43" i="12" s="1"/>
  <c r="AG24" i="12"/>
  <c r="AH24" i="12" s="1"/>
  <c r="AE24" i="12"/>
  <c r="AD35" i="12"/>
  <c r="AB35" i="12"/>
  <c r="AB41" i="12" s="1"/>
  <c r="M50" i="12"/>
  <c r="P50" i="12" s="1"/>
  <c r="S50" i="12" s="1"/>
  <c r="V50" i="12" s="1"/>
  <c r="AG23" i="12"/>
  <c r="AH23" i="12" s="1"/>
  <c r="AE23" i="12"/>
  <c r="AE15" i="12"/>
  <c r="AG15" i="12"/>
  <c r="AH15" i="12" s="1"/>
  <c r="AE29" i="12"/>
  <c r="AG29" i="12"/>
  <c r="AH29" i="12" s="1"/>
  <c r="AG30" i="12"/>
  <c r="AH30" i="12" s="1"/>
  <c r="AE30" i="12"/>
  <c r="AG34" i="12"/>
  <c r="AH34" i="12" s="1"/>
  <c r="AE34" i="12"/>
  <c r="AG18" i="12"/>
  <c r="AH18" i="12" s="1"/>
  <c r="AE18" i="12"/>
  <c r="AG39" i="12"/>
  <c r="AH39" i="12" s="1"/>
  <c r="AE39" i="12"/>
  <c r="Y50" i="12" l="1"/>
  <c r="AB42" i="12"/>
  <c r="AB43" i="12" s="1"/>
  <c r="AG35" i="12"/>
  <c r="AH35" i="12" s="1"/>
  <c r="AH41" i="12" s="1"/>
  <c r="AE35" i="12"/>
  <c r="AE41" i="12" s="1"/>
  <c r="AH42" i="12" l="1"/>
  <c r="AH43" i="12" s="1"/>
  <c r="AE42" i="12"/>
  <c r="AE43" i="12" s="1"/>
  <c r="AB50" i="12"/>
  <c r="AE50" i="12" l="1"/>
  <c r="AH50" i="12" s="1"/>
</calcChain>
</file>

<file path=xl/sharedStrings.xml><?xml version="1.0" encoding="utf-8"?>
<sst xmlns="http://schemas.openxmlformats.org/spreadsheetml/2006/main" count="162" uniqueCount="86">
  <si>
    <t>ед.изм.</t>
  </si>
  <si>
    <t>кол-во</t>
  </si>
  <si>
    <t>га</t>
  </si>
  <si>
    <t>шт</t>
  </si>
  <si>
    <t>к-т</t>
  </si>
  <si>
    <t xml:space="preserve">Физические объемы </t>
  </si>
  <si>
    <t>Устройство склада временного хранения (СВХ) на стройплощадке в т.ч. охрана</t>
  </si>
  <si>
    <t>м.кв.</t>
  </si>
  <si>
    <t>Вынос строительной сетки в натуру (строительный участок, оси дорог и ограждения, свайное поля столов, фундаменты модульных зданий), геодезическое сопровождение на время строительства</t>
  </si>
  <si>
    <t>комплекс</t>
  </si>
  <si>
    <t>6.1</t>
  </si>
  <si>
    <t>8.2</t>
  </si>
  <si>
    <t>Монтаж электротехнического оборудования</t>
  </si>
  <si>
    <t>км</t>
  </si>
  <si>
    <t>16</t>
  </si>
  <si>
    <t>17</t>
  </si>
  <si>
    <t>18</t>
  </si>
  <si>
    <t>15.1</t>
  </si>
  <si>
    <t>19</t>
  </si>
  <si>
    <t>Комплексные организационно-технические мероприятия по строительству и вводу Объекта в эксплуатацию</t>
  </si>
  <si>
    <t xml:space="preserve">Монтаж, устройство фундаментов под модульные здания: </t>
  </si>
  <si>
    <t>Поставка кабельных муфт, хомутов, гофры, наконечников, сцепной арматуры и т.д. для расключения согласно РД.</t>
  </si>
  <si>
    <t>Пуско-наладочные работы СЭС (включая высоковольтные испытания)</t>
  </si>
  <si>
    <t>Окончательный платеж</t>
  </si>
  <si>
    <t>Итого</t>
  </si>
  <si>
    <t>Цена за единицу, руб.</t>
  </si>
  <si>
    <t>С НДС</t>
  </si>
  <si>
    <t xml:space="preserve">№ </t>
  </si>
  <si>
    <t>Наименование  работ и затрат</t>
  </si>
  <si>
    <t>Сводный график стоимости и сроков выполнения Работ</t>
  </si>
  <si>
    <t>Итого:</t>
  </si>
  <si>
    <t xml:space="preserve">*относительный месяц - период времени, составляющий 30 календарных дней  </t>
  </si>
  <si>
    <t>кт</t>
  </si>
  <si>
    <t>8.4</t>
  </si>
  <si>
    <t>Акт №3</t>
  </si>
  <si>
    <t>Цена за ед.</t>
  </si>
  <si>
    <t>Стоимость</t>
  </si>
  <si>
    <t>Акт №1</t>
  </si>
  <si>
    <t>Остаток</t>
  </si>
  <si>
    <t>Акт №2</t>
  </si>
  <si>
    <t>Акт №4</t>
  </si>
  <si>
    <t>ИТОГО</t>
  </si>
  <si>
    <t>На финальный платеж</t>
  </si>
  <si>
    <t>Итого к Оплате</t>
  </si>
  <si>
    <t>Сумма</t>
  </si>
  <si>
    <t>Акт №5</t>
  </si>
  <si>
    <t>Акт №6</t>
  </si>
  <si>
    <t>Акт №7</t>
  </si>
  <si>
    <t>Акт № Финальный</t>
  </si>
  <si>
    <t>комплект</t>
  </si>
  <si>
    <t>РУ-10кВ, монтаж площадок обслуживания, лестниц, перил, ограждения цоколя.</t>
  </si>
  <si>
    <t>Монтаж здания АБК, в т.ч. поставка.</t>
  </si>
  <si>
    <t>Монтаж периметрального ограждения, согласно РД</t>
  </si>
  <si>
    <t>Вертикальная планировка территории СЭС (вырубка деревьев и поросли, покос травы, сухостоя, расчистка снега), вспашка полосы земли  - 10м. вокруг строительства СЭС с проливом вспашеной полосы гербицидом.</t>
  </si>
  <si>
    <t>Устройство строительного городка согласно ПОС</t>
  </si>
  <si>
    <t>Устройство временного видеонаблюдения на складе СВХ с возможностью записи и передачи видео сигнала из 6 камер и регистратора</t>
  </si>
  <si>
    <t>Монтаж контура заземления (уравнивания потенциалов), включая разработку траншей, молниеотводов в т.ч. Поставка материалов согласно РД.</t>
  </si>
  <si>
    <t>Приложение № 1</t>
  </si>
  <si>
    <t>График выполнения работ 
(в относительных* месяцах)</t>
  </si>
  <si>
    <t xml:space="preserve">Стоимость  выполнения работ </t>
  </si>
  <si>
    <t>стоимость, руб.</t>
  </si>
  <si>
    <t>ЗАКАЗЧИК</t>
  </si>
  <si>
    <t>ПОДРЯДЧИК</t>
  </si>
  <si>
    <t>15.13</t>
  </si>
  <si>
    <t>15.14</t>
  </si>
  <si>
    <t>Подготовка траншей главных кабельных магистралей. На этатпе РД</t>
  </si>
  <si>
    <t>Наружные сети и канализация, монтаж септика в т.ч. Поставка согласно РД</t>
  </si>
  <si>
    <t>Подъездная автодорога, насыпи, водопропускные трубы, проезды на территории СЭС, благоустройство, поставка материалов. На этапе РД</t>
  </si>
  <si>
    <t>Прокладка кабельной линии от КРУ-10 кВ до ПС (раскопка траншеи, установка кабельных муфт). Длина КЛ 4 км, две нитки по 3 фазы.</t>
  </si>
  <si>
    <t>20</t>
  </si>
  <si>
    <t xml:space="preserve">к договору подряда </t>
  </si>
  <si>
    <t xml:space="preserve">строительства «Солнечная электростанция Капшагай мощностью 3 МВт </t>
  </si>
  <si>
    <t>Монтаж фотоэлектрических модулей (ФЭМ) - 375 Вт GCL</t>
  </si>
  <si>
    <t xml:space="preserve">Монтаж АБК + Фундамент под здание, в том числе поставка </t>
  </si>
  <si>
    <t xml:space="preserve">Монтаж РУ-10 кВ + Фундамент под , включая устройство монолитных площадок и отмосток + расключение, в том числе поставка </t>
  </si>
  <si>
    <t>Кабель ÖLFLEX® SOLAR XLS-R 1х6</t>
  </si>
  <si>
    <t>КТП расключение + поставка</t>
  </si>
  <si>
    <t>Инвертор Huawei SUN2000 185 кВт + Smart logger расключение + поставка</t>
  </si>
  <si>
    <t>Монтаж штекерного разъема (МС-коннектора)  расключение + поставка</t>
  </si>
  <si>
    <t>Установка трекеров SCHLETTER (в том числе забивка свай, монтаж и поставка)</t>
  </si>
  <si>
    <t>Поставка</t>
  </si>
  <si>
    <t>ДА</t>
  </si>
  <si>
    <t>Предоставляется для монтажа</t>
  </si>
  <si>
    <t>Монтаж кабельной продукции, согласно РП.</t>
  </si>
  <si>
    <t>Реконстьрукция существующей ПС Робот (установка 2 ячеек КМ-7М) смотри ТОМ РП 1918КПШ-ПС143-ЭП + ВЛ 10 кВ согласно РП</t>
  </si>
  <si>
    <t>АСДУ (SCADA+связь)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</si>
</sst>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&quot;р.&quot;_-;\-* #,##0&quot;р.&quot;_-;_-* &quot;-&quot;&quot;р.&quot;_-;_-@_-"/>
    <numFmt numFmtId="166" formatCode="_-* #,##0.00_р_._-;\-* #,##0.00_р_._-;_-* &quot;-&quot;??_р_._-;_-@_-"/>
    <numFmt numFmtId="167" formatCode="#,##0.00000"/>
    <numFmt numFmtId="168" formatCode="_(* #,##0.00_);_(* \(#,##0.00\);_(* &quot;-&quot;??_);_(@_)"/>
    <numFmt numFmtId="169" formatCode="&quot;$&quot;#,##0_);[Red]\(&quot;$&quot;#,##0\)"/>
    <numFmt numFmtId="170" formatCode="_(&quot;$&quot;* #,##0.00_);_(&quot;$&quot;* \(#,##0.00\);_(&quot;$&quot;* &quot;-&quot;??_);_(@_)"/>
    <numFmt numFmtId="171" formatCode="_(* #,##0_);_(* \(#,##0\);_(* &quot;-&quot;_);_(@_)"/>
    <numFmt numFmtId="172" formatCode="_(&quot;$&quot;* #,##0_);_(&quot;$&quot;* \(#,##0\);_(&quot;$&quot;* &quot;-&quot;_);_(@_)"/>
    <numFmt numFmtId="173" formatCode="&quot;See Note &quot;\ #"/>
    <numFmt numFmtId="174" formatCode="_-* #,##0\ _р_._-;\-* #,##0\ _р_._-;_-* &quot;-&quot;\ _р_._-;_-@_-"/>
    <numFmt numFmtId="175" formatCode="_-* #,##0.00\ _р_._-;\-* #,##0.00\ _р_._-;_-* &quot;-&quot;??\ _р_._-;_-@_-"/>
    <numFmt numFmtId="176" formatCode="#,##0.00&quot;р.&quot;"/>
    <numFmt numFmtId="177" formatCode="_-* #,##0.000000\ _₽_-;\-* #,##0.000000\ _₽_-;_-* &quot;-&quot;??\ _₽_-;_-@_-"/>
    <numFmt numFmtId="178" formatCode="0.0"/>
    <numFmt numFmtId="179" formatCode="#,##0.0"/>
  </numFmts>
  <fonts count="69">
    <font>
      <sz val="10"/>
      <name val="Arial Cyr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Helv"/>
    </font>
    <font>
      <sz val="12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i/>
      <sz val="8"/>
      <name val="Times New Roman"/>
      <family val="1"/>
      <charset val="204"/>
    </font>
    <font>
      <sz val="10"/>
      <name val="Antiqua"/>
    </font>
    <font>
      <sz val="10"/>
      <name val="MS Sans Serif"/>
      <family val="2"/>
      <charset val="204"/>
    </font>
    <font>
      <sz val="10"/>
      <name val="Futuris"/>
    </font>
    <font>
      <b/>
      <i/>
      <sz val="10"/>
      <name val="Arial Cyr"/>
      <family val="2"/>
      <charset val="204"/>
    </font>
    <font>
      <b/>
      <sz val="9"/>
      <name val="Arial Cyr"/>
      <family val="2"/>
      <charset val="204"/>
    </font>
    <font>
      <b/>
      <sz val="18"/>
      <name val="ITCCentury Book"/>
    </font>
    <font>
      <b/>
      <sz val="14"/>
      <name val="Times New Roman"/>
      <family val="1"/>
      <charset val="204"/>
    </font>
    <font>
      <sz val="14"/>
      <name val="ITCCentury Book"/>
    </font>
    <font>
      <sz val="8"/>
      <name val="Helv"/>
    </font>
    <font>
      <sz val="9"/>
      <color indexed="9"/>
      <name val="TimesET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i/>
      <sz val="11"/>
      <name val="Futuris"/>
    </font>
    <font>
      <b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1"/>
      <name val="Arial Cyr"/>
      <charset val="204"/>
    </font>
    <font>
      <sz val="11"/>
      <color theme="1"/>
      <name val="Calibri"/>
      <family val="2"/>
      <scheme val="minor"/>
    </font>
    <font>
      <i/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11"/>
      <color indexed="8"/>
      <name val="Arial"/>
      <family val="2"/>
    </font>
    <font>
      <b/>
      <sz val="11"/>
      <color theme="4" tint="0.3999755851924192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lightGray"/>
    </fill>
    <fill>
      <patternFill patternType="gray06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1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24">
    <xf numFmtId="0" fontId="0" fillId="0" borderId="0"/>
    <xf numFmtId="0" fontId="2" fillId="0" borderId="0"/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2" applyNumberFormat="0" applyAlignment="0" applyProtection="0"/>
    <xf numFmtId="0" fontId="11" fillId="22" borderId="3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2" applyNumberFormat="0" applyAlignment="0" applyProtection="0"/>
    <xf numFmtId="0" fontId="18" fillId="0" borderId="7" applyNumberFormat="0" applyFill="0" applyAlignment="0" applyProtection="0"/>
    <xf numFmtId="0" fontId="19" fillId="23" borderId="0" applyNumberFormat="0" applyBorder="0" applyAlignment="0" applyProtection="0"/>
    <xf numFmtId="0" fontId="2" fillId="24" borderId="8" applyNumberFormat="0" applyFont="0" applyAlignment="0" applyProtection="0"/>
    <xf numFmtId="0" fontId="20" fillId="21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3" fillId="25" borderId="11" applyFill="0"/>
    <xf numFmtId="0" fontId="7" fillId="0" borderId="0"/>
    <xf numFmtId="0" fontId="7" fillId="0" borderId="0"/>
    <xf numFmtId="0" fontId="24" fillId="0" borderId="0" applyNumberFormat="0" applyFont="0" applyFill="0" applyBorder="0" applyAlignment="0" applyProtection="0">
      <alignment vertical="top"/>
    </xf>
    <xf numFmtId="0" fontId="5" fillId="0" borderId="0"/>
    <xf numFmtId="166" fontId="7" fillId="0" borderId="0" applyFont="0" applyFill="0" applyBorder="0" applyAlignment="0" applyProtection="0"/>
    <xf numFmtId="0" fontId="1" fillId="0" borderId="0"/>
    <xf numFmtId="0" fontId="2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165" fontId="28" fillId="0" borderId="0">
      <protection locked="0"/>
    </xf>
    <xf numFmtId="165" fontId="28" fillId="0" borderId="0">
      <protection locked="0"/>
    </xf>
    <xf numFmtId="165" fontId="28" fillId="0" borderId="0">
      <protection locked="0"/>
    </xf>
    <xf numFmtId="0" fontId="28" fillId="0" borderId="12">
      <protection locked="0"/>
    </xf>
    <xf numFmtId="0" fontId="29" fillId="0" borderId="0">
      <protection locked="0"/>
    </xf>
    <xf numFmtId="0" fontId="29" fillId="0" borderId="0">
      <protection locked="0"/>
    </xf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1" fillId="0" borderId="0">
      <alignment horizontal="left" vertical="top"/>
    </xf>
    <xf numFmtId="38" fontId="32" fillId="0" borderId="0" applyFont="0" applyFill="0" applyBorder="0" applyAlignment="0" applyProtection="0"/>
    <xf numFmtId="168" fontId="33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31" fillId="0" borderId="0">
      <alignment vertical="top" wrapText="1"/>
    </xf>
    <xf numFmtId="1" fontId="34" fillId="0" borderId="0" applyNumberFormat="0" applyAlignment="0">
      <alignment vertical="top"/>
    </xf>
    <xf numFmtId="1" fontId="35" fillId="0" borderId="0" applyAlignment="0">
      <alignment vertical="top"/>
    </xf>
    <xf numFmtId="0" fontId="36" fillId="27" borderId="0"/>
    <xf numFmtId="0" fontId="37" fillId="28" borderId="0"/>
    <xf numFmtId="0" fontId="38" fillId="0" borderId="0"/>
    <xf numFmtId="171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33" fillId="0" borderId="0"/>
    <xf numFmtId="0" fontId="5" fillId="0" borderId="0"/>
    <xf numFmtId="173" fontId="39" fillId="0" borderId="0">
      <alignment horizontal="left"/>
    </xf>
    <xf numFmtId="4" fontId="40" fillId="0" borderId="0" applyFont="0" applyFill="0" applyBorder="0" applyProtection="0">
      <alignment horizontal="right" vertical="top" wrapText="1"/>
    </xf>
    <xf numFmtId="3" fontId="41" fillId="0" borderId="13" applyNumberFormat="0" applyAlignment="0">
      <alignment vertical="top"/>
    </xf>
    <xf numFmtId="1" fontId="42" fillId="0" borderId="0">
      <alignment horizontal="center" vertical="top" wrapText="1"/>
    </xf>
    <xf numFmtId="3" fontId="43" fillId="0" borderId="0" applyFont="0" applyFill="0" applyBorder="0" applyAlignment="0"/>
    <xf numFmtId="173" fontId="39" fillId="0" borderId="0">
      <alignment horizontal="left"/>
    </xf>
    <xf numFmtId="0" fontId="25" fillId="0" borderId="1">
      <alignment horizontal="center"/>
    </xf>
    <xf numFmtId="0" fontId="44" fillId="0" borderId="1">
      <alignment horizontal="center"/>
    </xf>
    <xf numFmtId="0" fontId="44" fillId="0" borderId="1">
      <alignment horizontal="center"/>
    </xf>
    <xf numFmtId="0" fontId="2" fillId="0" borderId="0">
      <alignment vertical="top"/>
    </xf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20" borderId="0" applyNumberFormat="0" applyBorder="0" applyAlignment="0" applyProtection="0"/>
    <xf numFmtId="0" fontId="30" fillId="8" borderId="2" applyNumberFormat="0" applyAlignment="0" applyProtection="0"/>
    <xf numFmtId="0" fontId="25" fillId="0" borderId="1">
      <alignment horizontal="center"/>
    </xf>
    <xf numFmtId="0" fontId="44" fillId="0" borderId="1">
      <alignment horizontal="center"/>
    </xf>
    <xf numFmtId="0" fontId="44" fillId="0" borderId="1">
      <alignment horizontal="center"/>
    </xf>
    <xf numFmtId="0" fontId="25" fillId="0" borderId="0">
      <alignment vertical="top"/>
    </xf>
    <xf numFmtId="0" fontId="30" fillId="21" borderId="9" applyNumberFormat="0" applyAlignment="0" applyProtection="0"/>
    <xf numFmtId="0" fontId="30" fillId="21" borderId="2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14" fontId="43" fillId="0" borderId="0">
      <alignment horizontal="right"/>
    </xf>
    <xf numFmtId="0" fontId="46" fillId="26" borderId="0" applyNumberFormat="0" applyBorder="0" applyProtection="0">
      <alignment horizontal="left" vertical="center"/>
    </xf>
    <xf numFmtId="0" fontId="30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30" fillId="0" borderId="10" applyNumberFormat="0" applyFill="0" applyAlignment="0" applyProtection="0"/>
    <xf numFmtId="0" fontId="25" fillId="0" borderId="0">
      <alignment horizontal="right" vertical="top" wrapText="1"/>
    </xf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30" fillId="22" borderId="3" applyNumberFormat="0" applyAlignment="0" applyProtection="0"/>
    <xf numFmtId="0" fontId="25" fillId="0" borderId="1">
      <alignment horizontal="center" wrapText="1"/>
    </xf>
    <xf numFmtId="0" fontId="44" fillId="0" borderId="1">
      <alignment horizontal="center" wrapText="1"/>
    </xf>
    <xf numFmtId="0" fontId="44" fillId="0" borderId="1">
      <alignment horizontal="center" wrapText="1"/>
    </xf>
    <xf numFmtId="0" fontId="2" fillId="0" borderId="0">
      <alignment vertical="top"/>
    </xf>
    <xf numFmtId="0" fontId="2" fillId="0" borderId="0"/>
    <xf numFmtId="0" fontId="30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7" fillId="0" borderId="0"/>
    <xf numFmtId="0" fontId="2" fillId="0" borderId="0"/>
    <xf numFmtId="0" fontId="4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49" fillId="0" borderId="0"/>
    <xf numFmtId="3" fontId="49" fillId="0" borderId="0"/>
    <xf numFmtId="3" fontId="43" fillId="0" borderId="0"/>
    <xf numFmtId="0" fontId="2" fillId="0" borderId="0"/>
    <xf numFmtId="3" fontId="50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" fontId="43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1">
      <alignment horizontal="center" wrapText="1"/>
    </xf>
    <xf numFmtId="0" fontId="44" fillId="0" borderId="1">
      <alignment horizontal="center" wrapText="1"/>
    </xf>
    <xf numFmtId="0" fontId="44" fillId="0" borderId="1">
      <alignment horizontal="center" wrapText="1"/>
    </xf>
    <xf numFmtId="0" fontId="30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24" borderId="8" applyNumberFormat="0" applyFont="0" applyAlignment="0" applyProtection="0"/>
    <xf numFmtId="0" fontId="25" fillId="0" borderId="1">
      <alignment horizontal="center"/>
    </xf>
    <xf numFmtId="0" fontId="44" fillId="0" borderId="1">
      <alignment horizontal="center"/>
    </xf>
    <xf numFmtId="0" fontId="44" fillId="0" borderId="1">
      <alignment horizontal="center"/>
    </xf>
    <xf numFmtId="0" fontId="25" fillId="0" borderId="1">
      <alignment horizontal="center" wrapText="1"/>
    </xf>
    <xf numFmtId="0" fontId="44" fillId="0" borderId="1">
      <alignment horizontal="center" wrapText="1"/>
    </xf>
    <xf numFmtId="0" fontId="44" fillId="0" borderId="1">
      <alignment horizontal="center" wrapText="1"/>
    </xf>
    <xf numFmtId="0" fontId="2" fillId="0" borderId="0"/>
    <xf numFmtId="0" fontId="30" fillId="0" borderId="7" applyNumberFormat="0" applyFill="0" applyAlignment="0" applyProtection="0"/>
    <xf numFmtId="0" fontId="2" fillId="0" borderId="0">
      <alignment vertical="justify"/>
    </xf>
    <xf numFmtId="0" fontId="30" fillId="0" borderId="0" applyNumberFormat="0" applyFill="0" applyBorder="0" applyAlignment="0" applyProtection="0"/>
    <xf numFmtId="0" fontId="25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25" fillId="0" borderId="0">
      <alignment horizontal="center"/>
    </xf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5" fillId="0" borderId="0">
      <alignment horizontal="left" vertical="top"/>
    </xf>
    <xf numFmtId="0" fontId="30" fillId="5" borderId="0" applyNumberFormat="0" applyBorder="0" applyAlignment="0" applyProtection="0"/>
    <xf numFmtId="165" fontId="28" fillId="0" borderId="0">
      <protection locked="0"/>
    </xf>
    <xf numFmtId="0" fontId="25" fillId="0" borderId="0"/>
    <xf numFmtId="0" fontId="5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3" fillId="0" borderId="0"/>
  </cellStyleXfs>
  <cellXfs count="201">
    <xf numFmtId="0" fontId="0" fillId="0" borderId="0" xfId="0"/>
    <xf numFmtId="0" fontId="3" fillId="2" borderId="0" xfId="0" applyFont="1" applyFill="1"/>
    <xf numFmtId="0" fontId="3" fillId="0" borderId="0" xfId="0" applyFont="1" applyFill="1"/>
    <xf numFmtId="0" fontId="4" fillId="2" borderId="0" xfId="0" applyFont="1" applyFill="1" applyAlignment="1">
      <alignment horizontal="center" vertical="center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/>
    <xf numFmtId="0" fontId="54" fillId="0" borderId="0" xfId="0" applyFont="1"/>
    <xf numFmtId="0" fontId="54" fillId="0" borderId="0" xfId="0" applyFont="1" applyFill="1"/>
    <xf numFmtId="0" fontId="5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4" fillId="0" borderId="0" xfId="0" applyFont="1" applyBorder="1"/>
    <xf numFmtId="0" fontId="54" fillId="0" borderId="0" xfId="0" applyFont="1" applyBorder="1" applyAlignment="1">
      <alignment horizontal="center" vertical="center"/>
    </xf>
    <xf numFmtId="0" fontId="6" fillId="2" borderId="0" xfId="0" applyFont="1" applyFill="1" applyBorder="1"/>
    <xf numFmtId="0" fontId="58" fillId="0" borderId="0" xfId="0" applyFont="1" applyAlignment="1">
      <alignment horizontal="right" vertical="center"/>
    </xf>
    <xf numFmtId="44" fontId="57" fillId="2" borderId="25" xfId="0" applyNumberFormat="1" applyFont="1" applyFill="1" applyBorder="1" applyAlignment="1">
      <alignment horizontal="right" vertical="center" wrapText="1"/>
    </xf>
    <xf numFmtId="44" fontId="57" fillId="2" borderId="14" xfId="0" applyNumberFormat="1" applyFont="1" applyFill="1" applyBorder="1" applyAlignment="1">
      <alignment horizontal="right" vertical="center" wrapText="1"/>
    </xf>
    <xf numFmtId="0" fontId="58" fillId="0" borderId="18" xfId="0" applyNumberFormat="1" applyFont="1" applyBorder="1"/>
    <xf numFmtId="0" fontId="58" fillId="0" borderId="23" xfId="0" applyNumberFormat="1" applyFont="1" applyBorder="1"/>
    <xf numFmtId="0" fontId="58" fillId="0" borderId="15" xfId="0" applyNumberFormat="1" applyFont="1" applyBorder="1"/>
    <xf numFmtId="0" fontId="58" fillId="0" borderId="24" xfId="0" applyNumberFormat="1" applyFont="1" applyBorder="1"/>
    <xf numFmtId="0" fontId="57" fillId="2" borderId="15" xfId="0" applyNumberFormat="1" applyFont="1" applyFill="1" applyBorder="1" applyAlignment="1">
      <alignment horizontal="right" vertical="center"/>
    </xf>
    <xf numFmtId="0" fontId="58" fillId="30" borderId="24" xfId="0" applyNumberFormat="1" applyFont="1" applyFill="1" applyBorder="1"/>
    <xf numFmtId="0" fontId="58" fillId="30" borderId="15" xfId="0" applyNumberFormat="1" applyFont="1" applyFill="1" applyBorder="1"/>
    <xf numFmtId="0" fontId="58" fillId="0" borderId="26" xfId="0" applyNumberFormat="1" applyFont="1" applyBorder="1"/>
    <xf numFmtId="0" fontId="58" fillId="0" borderId="16" xfId="0" applyNumberFormat="1" applyFont="1" applyBorder="1"/>
    <xf numFmtId="0" fontId="58" fillId="0" borderId="23" xfId="820" applyNumberFormat="1" applyFont="1" applyFill="1" applyBorder="1" applyAlignment="1">
      <alignment vertical="center" wrapText="1"/>
    </xf>
    <xf numFmtId="0" fontId="61" fillId="0" borderId="0" xfId="0" applyFont="1"/>
    <xf numFmtId="0" fontId="61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0" xfId="0" applyFont="1"/>
    <xf numFmtId="0" fontId="62" fillId="0" borderId="0" xfId="0" applyFont="1"/>
    <xf numFmtId="176" fontId="56" fillId="0" borderId="20" xfId="0" applyNumberFormat="1" applyFont="1" applyFill="1" applyBorder="1" applyAlignment="1">
      <alignment vertical="center" wrapText="1"/>
    </xf>
    <xf numFmtId="176" fontId="55" fillId="0" borderId="1" xfId="0" applyNumberFormat="1" applyFont="1" applyFill="1" applyBorder="1" applyAlignment="1">
      <alignment horizontal="right" vertical="center" wrapText="1"/>
    </xf>
    <xf numFmtId="176" fontId="55" fillId="0" borderId="36" xfId="0" applyNumberFormat="1" applyFont="1" applyFill="1" applyBorder="1" applyAlignment="1">
      <alignment horizontal="right" vertical="center" wrapText="1"/>
    </xf>
    <xf numFmtId="176" fontId="55" fillId="0" borderId="32" xfId="0" applyNumberFormat="1" applyFont="1" applyFill="1" applyBorder="1" applyAlignment="1">
      <alignment horizontal="right" vertical="center" wrapText="1"/>
    </xf>
    <xf numFmtId="176" fontId="55" fillId="0" borderId="37" xfId="0" applyNumberFormat="1" applyFont="1" applyFill="1" applyBorder="1" applyAlignment="1">
      <alignment horizontal="right" vertical="center" wrapText="1"/>
    </xf>
    <xf numFmtId="176" fontId="55" fillId="0" borderId="33" xfId="0" applyNumberFormat="1" applyFont="1" applyFill="1" applyBorder="1" applyAlignment="1">
      <alignment horizontal="right" vertical="center" wrapText="1"/>
    </xf>
    <xf numFmtId="176" fontId="55" fillId="0" borderId="34" xfId="0" applyNumberFormat="1" applyFont="1" applyFill="1" applyBorder="1" applyAlignment="1">
      <alignment horizontal="right" vertical="center" wrapText="1"/>
    </xf>
    <xf numFmtId="164" fontId="55" fillId="0" borderId="36" xfId="820" applyFont="1" applyFill="1" applyBorder="1" applyAlignment="1">
      <alignment horizontal="right" vertical="center" wrapText="1"/>
    </xf>
    <xf numFmtId="164" fontId="55" fillId="0" borderId="37" xfId="820" applyFont="1" applyFill="1" applyBorder="1" applyAlignment="1">
      <alignment horizontal="right" vertical="center" wrapText="1"/>
    </xf>
    <xf numFmtId="44" fontId="54" fillId="0" borderId="0" xfId="821" applyFont="1"/>
    <xf numFmtId="44" fontId="54" fillId="0" borderId="0" xfId="0" applyNumberFormat="1" applyFont="1"/>
    <xf numFmtId="4" fontId="56" fillId="0" borderId="1" xfId="0" applyNumberFormat="1" applyFont="1" applyFill="1" applyBorder="1" applyAlignment="1">
      <alignment horizontal="right" vertical="center" wrapText="1"/>
    </xf>
    <xf numFmtId="176" fontId="56" fillId="0" borderId="1" xfId="0" applyNumberFormat="1" applyFont="1" applyFill="1" applyBorder="1" applyAlignment="1">
      <alignment vertical="center" wrapText="1"/>
    </xf>
    <xf numFmtId="167" fontId="55" fillId="2" borderId="32" xfId="0" applyNumberFormat="1" applyFont="1" applyFill="1" applyBorder="1" applyAlignment="1">
      <alignment horizontal="center" vertical="center" wrapText="1"/>
    </xf>
    <xf numFmtId="164" fontId="55" fillId="0" borderId="32" xfId="820" applyFont="1" applyFill="1" applyBorder="1" applyAlignment="1">
      <alignment horizontal="right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49" fontId="3" fillId="0" borderId="36" xfId="0" applyNumberFormat="1" applyFont="1" applyFill="1" applyBorder="1" applyAlignment="1">
      <alignment horizontal="center" vertical="center" wrapText="1"/>
    </xf>
    <xf numFmtId="164" fontId="55" fillId="29" borderId="36" xfId="820" applyFont="1" applyFill="1" applyBorder="1" applyAlignment="1">
      <alignment horizontal="right" vertical="center" wrapText="1"/>
    </xf>
    <xf numFmtId="176" fontId="55" fillId="29" borderId="1" xfId="0" applyNumberFormat="1" applyFont="1" applyFill="1" applyBorder="1" applyAlignment="1">
      <alignment horizontal="right" vertical="center" wrapText="1"/>
    </xf>
    <xf numFmtId="176" fontId="55" fillId="29" borderId="32" xfId="0" applyNumberFormat="1" applyFont="1" applyFill="1" applyBorder="1" applyAlignment="1">
      <alignment horizontal="right" vertical="center" wrapText="1"/>
    </xf>
    <xf numFmtId="164" fontId="55" fillId="31" borderId="36" xfId="820" applyFont="1" applyFill="1" applyBorder="1" applyAlignment="1">
      <alignment horizontal="right" vertical="center" wrapText="1"/>
    </xf>
    <xf numFmtId="176" fontId="55" fillId="31" borderId="1" xfId="0" applyNumberFormat="1" applyFont="1" applyFill="1" applyBorder="1" applyAlignment="1">
      <alignment horizontal="right" vertical="center" wrapText="1"/>
    </xf>
    <xf numFmtId="176" fontId="55" fillId="31" borderId="32" xfId="0" applyNumberFormat="1" applyFont="1" applyFill="1" applyBorder="1" applyAlignment="1">
      <alignment horizontal="right" vertical="center" wrapText="1"/>
    </xf>
    <xf numFmtId="9" fontId="55" fillId="31" borderId="36" xfId="822" applyFont="1" applyFill="1" applyBorder="1" applyAlignment="1">
      <alignment horizontal="right" vertical="center" wrapText="1"/>
    </xf>
    <xf numFmtId="167" fontId="55" fillId="2" borderId="36" xfId="0" applyNumberFormat="1" applyFont="1" applyFill="1" applyBorder="1" applyAlignment="1">
      <alignment horizontal="center" vertical="center" wrapText="1"/>
    </xf>
    <xf numFmtId="164" fontId="55" fillId="0" borderId="36" xfId="820" applyNumberFormat="1" applyFont="1" applyFill="1" applyBorder="1" applyAlignment="1">
      <alignment horizontal="right" vertical="center" wrapText="1"/>
    </xf>
    <xf numFmtId="177" fontId="55" fillId="0" borderId="36" xfId="820" applyNumberFormat="1" applyFont="1" applyFill="1" applyBorder="1" applyAlignment="1">
      <alignment horizontal="right" vertical="center" wrapText="1"/>
    </xf>
    <xf numFmtId="164" fontId="55" fillId="29" borderId="36" xfId="820" applyNumberFormat="1" applyFont="1" applyFill="1" applyBorder="1" applyAlignment="1">
      <alignment horizontal="right" vertical="center" wrapText="1"/>
    </xf>
    <xf numFmtId="164" fontId="55" fillId="31" borderId="39" xfId="820" applyFont="1" applyFill="1" applyBorder="1" applyAlignment="1">
      <alignment horizontal="right" vertical="center" wrapText="1"/>
    </xf>
    <xf numFmtId="164" fontId="55" fillId="0" borderId="39" xfId="820" applyFont="1" applyFill="1" applyBorder="1" applyAlignment="1">
      <alignment horizontal="right" vertical="center" wrapText="1"/>
    </xf>
    <xf numFmtId="9" fontId="55" fillId="31" borderId="39" xfId="822" applyFont="1" applyFill="1" applyBorder="1" applyAlignment="1">
      <alignment horizontal="right" vertical="center" wrapText="1"/>
    </xf>
    <xf numFmtId="164" fontId="55" fillId="29" borderId="39" xfId="820" applyFont="1" applyFill="1" applyBorder="1" applyAlignment="1">
      <alignment horizontal="right" vertical="center" wrapText="1"/>
    </xf>
    <xf numFmtId="164" fontId="55" fillId="0" borderId="40" xfId="820" applyFont="1" applyFill="1" applyBorder="1" applyAlignment="1">
      <alignment horizontal="right" vertical="center" wrapText="1"/>
    </xf>
    <xf numFmtId="9" fontId="55" fillId="29" borderId="36" xfId="822" applyFont="1" applyFill="1" applyBorder="1" applyAlignment="1">
      <alignment horizontal="right" vertical="center" wrapText="1"/>
    </xf>
    <xf numFmtId="164" fontId="55" fillId="32" borderId="36" xfId="820" applyFont="1" applyFill="1" applyBorder="1" applyAlignment="1">
      <alignment horizontal="right" vertical="center" wrapText="1"/>
    </xf>
    <xf numFmtId="176" fontId="55" fillId="32" borderId="1" xfId="0" applyNumberFormat="1" applyFont="1" applyFill="1" applyBorder="1" applyAlignment="1">
      <alignment horizontal="right" vertical="center" wrapText="1"/>
    </xf>
    <xf numFmtId="176" fontId="55" fillId="32" borderId="32" xfId="0" applyNumberFormat="1" applyFont="1" applyFill="1" applyBorder="1" applyAlignment="1">
      <alignment horizontal="right" vertical="center" wrapText="1"/>
    </xf>
    <xf numFmtId="9" fontId="55" fillId="0" borderId="36" xfId="822" applyFont="1" applyFill="1" applyBorder="1" applyAlignment="1">
      <alignment horizontal="right" vertical="center" wrapText="1"/>
    </xf>
    <xf numFmtId="4" fontId="64" fillId="33" borderId="41" xfId="823" applyNumberFormat="1" applyFont="1" applyFill="1" applyBorder="1" applyAlignment="1">
      <alignment horizontal="right" vertical="top"/>
    </xf>
    <xf numFmtId="4" fontId="64" fillId="34" borderId="41" xfId="823" applyNumberFormat="1" applyFont="1" applyFill="1" applyBorder="1" applyAlignment="1">
      <alignment horizontal="right" vertical="top"/>
    </xf>
    <xf numFmtId="176" fontId="55" fillId="0" borderId="43" xfId="0" applyNumberFormat="1" applyFont="1" applyFill="1" applyBorder="1" applyAlignment="1">
      <alignment horizontal="right" vertical="center" wrapText="1"/>
    </xf>
    <xf numFmtId="176" fontId="55" fillId="0" borderId="44" xfId="0" applyNumberFormat="1" applyFont="1" applyFill="1" applyBorder="1" applyAlignment="1">
      <alignment horizontal="right" vertical="center" wrapText="1"/>
    </xf>
    <xf numFmtId="0" fontId="55" fillId="2" borderId="1" xfId="0" applyFont="1" applyFill="1" applyBorder="1" applyAlignment="1">
      <alignment horizontal="center" vertical="center"/>
    </xf>
    <xf numFmtId="0" fontId="56" fillId="0" borderId="1" xfId="821" applyNumberFormat="1" applyFont="1" applyFill="1" applyBorder="1" applyAlignment="1">
      <alignment horizontal="center" vertical="center"/>
    </xf>
    <xf numFmtId="176" fontId="55" fillId="29" borderId="46" xfId="0" applyNumberFormat="1" applyFont="1" applyFill="1" applyBorder="1" applyAlignment="1">
      <alignment horizontal="right" vertical="center" wrapText="1"/>
    </xf>
    <xf numFmtId="176" fontId="55" fillId="29" borderId="47" xfId="0" applyNumberFormat="1" applyFont="1" applyFill="1" applyBorder="1" applyAlignment="1">
      <alignment horizontal="right" vertical="center" wrapText="1"/>
    </xf>
    <xf numFmtId="0" fontId="54" fillId="0" borderId="32" xfId="0" applyFont="1" applyFill="1" applyBorder="1" applyAlignment="1">
      <alignment vertical="center" wrapText="1"/>
    </xf>
    <xf numFmtId="0" fontId="59" fillId="0" borderId="32" xfId="0" applyFont="1" applyFill="1" applyBorder="1" applyAlignment="1">
      <alignment horizontal="center" vertical="center"/>
    </xf>
    <xf numFmtId="178" fontId="59" fillId="0" borderId="32" xfId="0" applyNumberFormat="1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horizontal="center" vertical="center" wrapText="1"/>
    </xf>
    <xf numFmtId="0" fontId="56" fillId="0" borderId="1" xfId="820" applyNumberFormat="1" applyFont="1" applyFill="1" applyBorder="1" applyAlignment="1">
      <alignment vertical="center" wrapText="1"/>
    </xf>
    <xf numFmtId="0" fontId="58" fillId="0" borderId="0" xfId="0" applyFont="1"/>
    <xf numFmtId="0" fontId="66" fillId="0" borderId="0" xfId="0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/>
    </xf>
    <xf numFmtId="0" fontId="54" fillId="0" borderId="0" xfId="0" applyFont="1" applyFill="1" applyBorder="1"/>
    <xf numFmtId="0" fontId="59" fillId="0" borderId="0" xfId="0" applyFont="1" applyAlignment="1">
      <alignment horizontal="center"/>
    </xf>
    <xf numFmtId="179" fontId="54" fillId="0" borderId="0" xfId="0" applyNumberFormat="1" applyFont="1"/>
    <xf numFmtId="179" fontId="54" fillId="0" borderId="0" xfId="0" applyNumberFormat="1" applyFont="1" applyBorder="1"/>
    <xf numFmtId="179" fontId="59" fillId="0" borderId="0" xfId="0" applyNumberFormat="1" applyFont="1"/>
    <xf numFmtId="0" fontId="65" fillId="0" borderId="1" xfId="821" applyNumberFormat="1" applyFont="1" applyFill="1" applyBorder="1" applyAlignment="1">
      <alignment horizontal="center" vertical="center"/>
    </xf>
    <xf numFmtId="0" fontId="55" fillId="0" borderId="1" xfId="821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6" fillId="0" borderId="1" xfId="0" applyFont="1" applyFill="1" applyBorder="1"/>
    <xf numFmtId="0" fontId="3" fillId="0" borderId="1" xfId="0" applyFont="1" applyFill="1" applyBorder="1"/>
    <xf numFmtId="0" fontId="54" fillId="0" borderId="1" xfId="0" applyFont="1" applyFill="1" applyBorder="1"/>
    <xf numFmtId="0" fontId="54" fillId="2" borderId="32" xfId="0" applyFont="1" applyFill="1" applyBorder="1" applyAlignment="1">
      <alignment vertical="center" wrapText="1"/>
    </xf>
    <xf numFmtId="179" fontId="54" fillId="2" borderId="0" xfId="0" applyNumberFormat="1" applyFont="1" applyFill="1"/>
    <xf numFmtId="179" fontId="54" fillId="2" borderId="0" xfId="0" applyNumberFormat="1" applyFont="1" applyFill="1" applyBorder="1"/>
    <xf numFmtId="179" fontId="59" fillId="2" borderId="0" xfId="0" applyNumberFormat="1" applyFont="1" applyFill="1"/>
    <xf numFmtId="4" fontId="55" fillId="0" borderId="32" xfId="0" applyNumberFormat="1" applyFont="1" applyFill="1" applyBorder="1" applyAlignment="1">
      <alignment horizontal="righ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" fontId="59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1" fontId="59" fillId="0" borderId="32" xfId="0" applyNumberFormat="1" applyFont="1" applyFill="1" applyBorder="1" applyAlignment="1">
      <alignment horizontal="center" vertical="center"/>
    </xf>
    <xf numFmtId="4" fontId="26" fillId="0" borderId="1" xfId="0" applyNumberFormat="1" applyFont="1" applyFill="1" applyBorder="1" applyAlignment="1">
      <alignment horizontal="center" vertical="center"/>
    </xf>
    <xf numFmtId="4" fontId="55" fillId="0" borderId="1" xfId="0" applyNumberFormat="1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58" fillId="0" borderId="13" xfId="0" applyFont="1" applyFill="1" applyBorder="1" applyAlignment="1">
      <alignment vertical="center" wrapText="1"/>
    </xf>
    <xf numFmtId="0" fontId="54" fillId="0" borderId="32" xfId="0" applyFont="1" applyFill="1" applyBorder="1" applyAlignment="1">
      <alignment horizontal="left" vertical="center" wrapText="1"/>
    </xf>
    <xf numFmtId="0" fontId="58" fillId="2" borderId="0" xfId="0" applyFont="1" applyFill="1"/>
    <xf numFmtId="0" fontId="57" fillId="2" borderId="0" xfId="0" applyFont="1" applyFill="1" applyAlignment="1">
      <alignment horizontal="right" vertical="center"/>
    </xf>
    <xf numFmtId="0" fontId="4" fillId="0" borderId="36" xfId="0" applyFont="1" applyFill="1" applyBorder="1" applyAlignment="1">
      <alignment horizontal="center" vertical="center" wrapText="1"/>
    </xf>
    <xf numFmtId="3" fontId="4" fillId="29" borderId="32" xfId="0" applyNumberFormat="1" applyFont="1" applyFill="1" applyBorder="1" applyAlignment="1">
      <alignment horizontal="center" vertical="center"/>
    </xf>
    <xf numFmtId="0" fontId="59" fillId="0" borderId="32" xfId="0" applyFont="1" applyFill="1" applyBorder="1" applyAlignment="1">
      <alignment vertical="center" wrapText="1"/>
    </xf>
    <xf numFmtId="16" fontId="3" fillId="0" borderId="36" xfId="0" applyNumberFormat="1" applyFont="1" applyFill="1" applyBorder="1" applyAlignment="1">
      <alignment horizontal="center" vertical="center" wrapText="1"/>
    </xf>
    <xf numFmtId="0" fontId="54" fillId="29" borderId="32" xfId="0" applyFont="1" applyFill="1" applyBorder="1" applyAlignment="1">
      <alignment vertical="center" wrapText="1"/>
    </xf>
    <xf numFmtId="0" fontId="4" fillId="0" borderId="1" xfId="0" applyNumberFormat="1" applyFont="1" applyFill="1" applyBorder="1"/>
    <xf numFmtId="0" fontId="60" fillId="0" borderId="1" xfId="821" applyNumberFormat="1" applyFont="1" applyFill="1" applyBorder="1" applyAlignment="1">
      <alignment horizontal="center" vertical="center"/>
    </xf>
    <xf numFmtId="0" fontId="4" fillId="29" borderId="36" xfId="0" applyFont="1" applyFill="1" applyBorder="1" applyAlignment="1">
      <alignment horizontal="center" vertical="center" wrapText="1"/>
    </xf>
    <xf numFmtId="178" fontId="59" fillId="29" borderId="32" xfId="0" applyNumberFormat="1" applyFont="1" applyFill="1" applyBorder="1" applyAlignment="1">
      <alignment horizontal="center" vertical="center"/>
    </xf>
    <xf numFmtId="0" fontId="59" fillId="29" borderId="32" xfId="0" applyFont="1" applyFill="1" applyBorder="1" applyAlignment="1">
      <alignment horizontal="center" vertical="center"/>
    </xf>
    <xf numFmtId="49" fontId="54" fillId="29" borderId="32" xfId="0" applyNumberFormat="1" applyFont="1" applyFill="1" applyBorder="1" applyAlignment="1">
      <alignment horizontal="left" vertical="center" wrapText="1"/>
    </xf>
    <xf numFmtId="1" fontId="59" fillId="29" borderId="32" xfId="0" applyNumberFormat="1" applyFont="1" applyFill="1" applyBorder="1" applyAlignment="1">
      <alignment horizontal="center" vertical="center"/>
    </xf>
    <xf numFmtId="0" fontId="54" fillId="29" borderId="48" xfId="0" applyFont="1" applyFill="1" applyBorder="1" applyAlignment="1">
      <alignment vertical="center" wrapText="1"/>
    </xf>
    <xf numFmtId="0" fontId="4" fillId="29" borderId="49" xfId="0" applyFont="1" applyFill="1" applyBorder="1" applyAlignment="1">
      <alignment horizontal="center" vertical="center" wrapText="1"/>
    </xf>
    <xf numFmtId="0" fontId="59" fillId="29" borderId="48" xfId="0" applyFont="1" applyFill="1" applyBorder="1" applyAlignment="1">
      <alignment horizontal="center" vertical="center"/>
    </xf>
    <xf numFmtId="0" fontId="54" fillId="29" borderId="1" xfId="0" applyFont="1" applyFill="1" applyBorder="1" applyAlignment="1">
      <alignment vertical="center" wrapText="1"/>
    </xf>
    <xf numFmtId="1" fontId="4" fillId="29" borderId="32" xfId="0" applyNumberFormat="1" applyFont="1" applyFill="1" applyBorder="1" applyAlignment="1">
      <alignment horizontal="center" vertical="center"/>
    </xf>
    <xf numFmtId="0" fontId="4" fillId="29" borderId="32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 wrapText="1"/>
    </xf>
    <xf numFmtId="0" fontId="54" fillId="0" borderId="46" xfId="0" applyFont="1" applyFill="1" applyBorder="1" applyAlignment="1">
      <alignment vertical="center" wrapText="1"/>
    </xf>
    <xf numFmtId="0" fontId="58" fillId="0" borderId="0" xfId="0" applyFont="1" applyFill="1" applyBorder="1" applyAlignment="1">
      <alignment vertical="center" wrapText="1"/>
    </xf>
    <xf numFmtId="0" fontId="54" fillId="29" borderId="46" xfId="0" applyFont="1" applyFill="1" applyBorder="1" applyAlignment="1">
      <alignment vertical="center" wrapText="1"/>
    </xf>
    <xf numFmtId="0" fontId="54" fillId="0" borderId="46" xfId="0" applyFont="1" applyFill="1" applyBorder="1" applyAlignment="1">
      <alignment horizontal="left" vertical="center" wrapText="1"/>
    </xf>
    <xf numFmtId="0" fontId="59" fillId="0" borderId="46" xfId="0" applyFont="1" applyFill="1" applyBorder="1" applyAlignment="1">
      <alignment vertical="center" wrapText="1"/>
    </xf>
    <xf numFmtId="0" fontId="54" fillId="2" borderId="46" xfId="0" applyFont="1" applyFill="1" applyBorder="1" applyAlignment="1">
      <alignment vertical="center" wrapText="1"/>
    </xf>
    <xf numFmtId="49" fontId="54" fillId="29" borderId="46" xfId="0" applyNumberFormat="1" applyFont="1" applyFill="1" applyBorder="1" applyAlignment="1">
      <alignment horizontal="left" vertical="center" wrapText="1"/>
    </xf>
    <xf numFmtId="0" fontId="54" fillId="29" borderId="20" xfId="0" applyFont="1" applyFill="1" applyBorder="1" applyAlignment="1">
      <alignment vertical="center" wrapText="1"/>
    </xf>
    <xf numFmtId="0" fontId="54" fillId="29" borderId="50" xfId="0" applyFont="1" applyFill="1" applyBorder="1" applyAlignment="1">
      <alignment vertical="center" wrapText="1"/>
    </xf>
    <xf numFmtId="0" fontId="54" fillId="29" borderId="46" xfId="0" applyFont="1" applyFill="1" applyBorder="1" applyAlignment="1">
      <alignment horizontal="center" vertical="center" wrapText="1"/>
    </xf>
    <xf numFmtId="0" fontId="54" fillId="35" borderId="46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right"/>
    </xf>
    <xf numFmtId="0" fontId="37" fillId="2" borderId="0" xfId="0" applyFont="1" applyFill="1" applyAlignment="1">
      <alignment horizontal="right"/>
    </xf>
    <xf numFmtId="0" fontId="37" fillId="0" borderId="0" xfId="0" applyFont="1" applyAlignment="1">
      <alignment horizontal="center"/>
    </xf>
    <xf numFmtId="0" fontId="68" fillId="0" borderId="0" xfId="0" applyFont="1" applyAlignment="1">
      <alignment horizontal="left"/>
    </xf>
    <xf numFmtId="0" fontId="68" fillId="0" borderId="0" xfId="0" applyFont="1" applyAlignment="1">
      <alignment horizontal="left" wrapText="1"/>
    </xf>
    <xf numFmtId="0" fontId="62" fillId="0" borderId="0" xfId="0" applyFont="1" applyAlignment="1">
      <alignment horizontal="left"/>
    </xf>
    <xf numFmtId="0" fontId="4" fillId="2" borderId="3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167" fontId="66" fillId="0" borderId="0" xfId="0" applyNumberFormat="1" applyFont="1" applyFill="1" applyBorder="1" applyAlignment="1">
      <alignment horizontal="center" vertical="center" wrapText="1"/>
    </xf>
    <xf numFmtId="0" fontId="67" fillId="0" borderId="0" xfId="0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58" fillId="2" borderId="0" xfId="0" applyFont="1" applyFill="1" applyAlignment="1">
      <alignment horizontal="right" vertical="center" wrapText="1"/>
    </xf>
    <xf numFmtId="0" fontId="4" fillId="2" borderId="0" xfId="1" applyFont="1" applyFill="1" applyBorder="1" applyAlignment="1">
      <alignment horizontal="center"/>
    </xf>
    <xf numFmtId="2" fontId="4" fillId="2" borderId="0" xfId="2" applyNumberFormat="1" applyFont="1" applyFill="1" applyBorder="1" applyAlignment="1">
      <alignment horizontal="center" vertical="center" wrapText="1"/>
    </xf>
    <xf numFmtId="2" fontId="3" fillId="2" borderId="0" xfId="2" applyNumberFormat="1" applyFont="1" applyFill="1" applyBorder="1" applyAlignment="1">
      <alignment horizontal="center" vertical="center" wrapText="1"/>
    </xf>
    <xf numFmtId="0" fontId="55" fillId="2" borderId="29" xfId="0" applyFont="1" applyFill="1" applyBorder="1" applyAlignment="1">
      <alignment horizontal="center" vertical="center"/>
    </xf>
    <xf numFmtId="4" fontId="55" fillId="2" borderId="17" xfId="0" applyNumberFormat="1" applyFont="1" applyFill="1" applyBorder="1" applyAlignment="1">
      <alignment horizontal="center" vertical="center" wrapText="1"/>
    </xf>
    <xf numFmtId="4" fontId="55" fillId="2" borderId="28" xfId="0" applyNumberFormat="1" applyFont="1" applyFill="1" applyBorder="1" applyAlignment="1">
      <alignment horizontal="center" vertical="center" wrapText="1"/>
    </xf>
    <xf numFmtId="0" fontId="55" fillId="2" borderId="17" xfId="0" applyFont="1" applyFill="1" applyBorder="1" applyAlignment="1">
      <alignment horizontal="center" vertical="center"/>
    </xf>
    <xf numFmtId="0" fontId="55" fillId="2" borderId="22" xfId="0" applyFont="1" applyFill="1" applyBorder="1" applyAlignment="1">
      <alignment horizontal="center" vertical="center"/>
    </xf>
    <xf numFmtId="0" fontId="55" fillId="2" borderId="19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167" fontId="4" fillId="0" borderId="35" xfId="0" applyNumberFormat="1" applyFont="1" applyFill="1" applyBorder="1" applyAlignment="1">
      <alignment horizontal="center" vertical="center" wrapText="1"/>
    </xf>
    <xf numFmtId="167" fontId="4" fillId="0" borderId="31" xfId="0" applyNumberFormat="1" applyFont="1" applyFill="1" applyBorder="1" applyAlignment="1">
      <alignment horizontal="center" vertical="center" wrapText="1"/>
    </xf>
    <xf numFmtId="167" fontId="55" fillId="0" borderId="38" xfId="0" applyNumberFormat="1" applyFont="1" applyFill="1" applyBorder="1" applyAlignment="1">
      <alignment horizontal="center" vertical="center" wrapText="1"/>
    </xf>
    <xf numFmtId="167" fontId="55" fillId="0" borderId="31" xfId="0" applyNumberFormat="1" applyFont="1" applyFill="1" applyBorder="1" applyAlignment="1">
      <alignment horizontal="center" vertical="center" wrapText="1"/>
    </xf>
    <xf numFmtId="9" fontId="55" fillId="0" borderId="1" xfId="822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179" fontId="55" fillId="2" borderId="39" xfId="0" applyNumberFormat="1" applyFont="1" applyFill="1" applyBorder="1" applyAlignment="1">
      <alignment horizontal="center" vertical="center" wrapText="1"/>
    </xf>
    <xf numFmtId="179" fontId="55" fillId="0" borderId="32" xfId="0" applyNumberFormat="1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/>
    </xf>
    <xf numFmtId="167" fontId="55" fillId="2" borderId="45" xfId="0" applyNumberFormat="1" applyFont="1" applyFill="1" applyBorder="1" applyAlignment="1">
      <alignment horizontal="center" vertical="center" wrapText="1"/>
    </xf>
    <xf numFmtId="167" fontId="55" fillId="2" borderId="46" xfId="0" applyNumberFormat="1" applyFont="1" applyFill="1" applyBorder="1" applyAlignment="1">
      <alignment horizontal="center" vertical="center" wrapText="1"/>
    </xf>
    <xf numFmtId="167" fontId="55" fillId="2" borderId="35" xfId="0" applyNumberFormat="1" applyFont="1" applyFill="1" applyBorder="1" applyAlignment="1">
      <alignment horizontal="center" vertical="center" wrapText="1"/>
    </xf>
    <xf numFmtId="167" fontId="55" fillId="2" borderId="31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/>
    </xf>
    <xf numFmtId="0" fontId="56" fillId="0" borderId="1" xfId="0" applyFont="1" applyBorder="1" applyAlignment="1">
      <alignment horizontal="center"/>
    </xf>
    <xf numFmtId="0" fontId="4" fillId="2" borderId="43" xfId="0" applyFont="1" applyFill="1" applyBorder="1" applyAlignment="1">
      <alignment horizontal="center" vertical="center"/>
    </xf>
    <xf numFmtId="9" fontId="56" fillId="2" borderId="21" xfId="822" applyFont="1" applyFill="1" applyBorder="1" applyAlignment="1">
      <alignment horizontal="center" vertical="center"/>
    </xf>
    <xf numFmtId="9" fontId="56" fillId="2" borderId="27" xfId="822" applyFont="1" applyFill="1" applyBorder="1" applyAlignment="1">
      <alignment horizontal="center" vertical="center"/>
    </xf>
    <xf numFmtId="9" fontId="55" fillId="2" borderId="1" xfId="822" applyFont="1" applyFill="1" applyBorder="1" applyAlignment="1">
      <alignment horizontal="center" vertical="center"/>
    </xf>
  </cellXfs>
  <cellStyles count="824">
    <cellStyle name="_2-1-3,2-1-4" xfId="52"/>
    <cellStyle name="_29дог апрель" xfId="53"/>
    <cellStyle name="_Cpq request'00" xfId="54"/>
    <cellStyle name="_Cpq Srv-ML" xfId="55"/>
    <cellStyle name="_Cpq Srv-ML-SQL" xfId="56"/>
    <cellStyle name="_Crystal Report" xfId="57"/>
    <cellStyle name="_PC-12.00" xfId="58"/>
    <cellStyle name="_Prnt, etc" xfId="59"/>
    <cellStyle name="_Srv Cpq-1" xfId="60"/>
    <cellStyle name="_Выполнение плановое за май  2007  ПС Чистинная ОАО ЭЗСМ" xfId="61"/>
    <cellStyle name="_Кластер СГРЭС-2 (спецификация оборудования)" xfId="62"/>
    <cellStyle name="_Книга2" xfId="63"/>
    <cellStyle name="_Куст 24.Выполнение" xfId="64"/>
    <cellStyle name="_Куст 24.Выполнение июль" xfId="65"/>
    <cellStyle name="_Оборудование Кластер СГРЭС-2" xfId="66"/>
    <cellStyle name="_Перебазировка Шлейф.заход" xfId="67"/>
    <cellStyle name="_Учет газа СГРЭС-2 (спецификация оборудования)" xfId="68"/>
    <cellStyle name="_Чистинное за МАЙ 2007г" xfId="69"/>
    <cellStyle name="”€ќђќ‘ћ‚›‰" xfId="70"/>
    <cellStyle name="”€љ‘€ђћ‚ђќќ›‰" xfId="71"/>
    <cellStyle name="„…ќ…†ќ›‰" xfId="72"/>
    <cellStyle name="€’ћѓћ‚›‰" xfId="73"/>
    <cellStyle name="‡ђѓћ‹ћ‚ћљ1" xfId="74"/>
    <cellStyle name="‡ђѓћ‹ћ‚ћљ2" xfId="75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 2" xfId="76"/>
    <cellStyle name="20% - Акцент2 2" xfId="77"/>
    <cellStyle name="20% - Акцент3 2" xfId="78"/>
    <cellStyle name="20% - Акцент4 2" xfId="79"/>
    <cellStyle name="20% - Акцент5 2" xfId="80"/>
    <cellStyle name="20% - Акцент6 2" xfId="81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40% - Акцент1 2" xfId="82"/>
    <cellStyle name="40% - Акцент2 2" xfId="83"/>
    <cellStyle name="40% - Акцент3 2" xfId="84"/>
    <cellStyle name="40% - Акцент4 2" xfId="85"/>
    <cellStyle name="40% - Акцент5 2" xfId="86"/>
    <cellStyle name="40% - Акцент6 2" xfId="87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60% - Акцент1 2" xfId="88"/>
    <cellStyle name="60% - Акцент2 2" xfId="89"/>
    <cellStyle name="60% - Акцент3 2" xfId="90"/>
    <cellStyle name="60% - Акцент4 2" xfId="91"/>
    <cellStyle name="60% - Акцент5 2" xfId="92"/>
    <cellStyle name="60% - Акцент6 2" xfId="93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de" xfId="94"/>
    <cellStyle name="Comma [0]" xfId="95"/>
    <cellStyle name="Comma_400тыс$" xfId="96"/>
    <cellStyle name="Currency [0]" xfId="97"/>
    <cellStyle name="Currency_400тыс$" xfId="98"/>
    <cellStyle name="Description" xfId="99"/>
    <cellStyle name="Explanatory Text" xfId="30"/>
    <cellStyle name="Good" xfId="31"/>
    <cellStyle name="Group1" xfId="100"/>
    <cellStyle name="Group2" xfId="101"/>
    <cellStyle name="Heading 1" xfId="32"/>
    <cellStyle name="Heading 2" xfId="33"/>
    <cellStyle name="Heading 3" xfId="34"/>
    <cellStyle name="Heading 4" xfId="35"/>
    <cellStyle name="Headline I" xfId="102"/>
    <cellStyle name="Headline II" xfId="103"/>
    <cellStyle name="Headline III" xfId="104"/>
    <cellStyle name="Input" xfId="36"/>
    <cellStyle name="Linked Cell" xfId="37"/>
    <cellStyle name="Milliers [0]_Conversion Summary" xfId="105"/>
    <cellStyle name="Milliers_Conversion Summary" xfId="106"/>
    <cellStyle name="Monйtaire [0]_Conversion Summary" xfId="107"/>
    <cellStyle name="Monйtaire_Conversion Summary" xfId="108"/>
    <cellStyle name="Neutral" xfId="38"/>
    <cellStyle name="Normal_400тыс$" xfId="109"/>
    <cellStyle name="normбlnм_laroux" xfId="110"/>
    <cellStyle name="Note" xfId="39"/>
    <cellStyle name="Option" xfId="111"/>
    <cellStyle name="Output" xfId="40"/>
    <cellStyle name="Price" xfId="112"/>
    <cellStyle name="Product" xfId="113"/>
    <cellStyle name="Qty_SYSTEM" xfId="114"/>
    <cellStyle name="Rubles" xfId="115"/>
    <cellStyle name="Title" xfId="41"/>
    <cellStyle name="Total" xfId="42"/>
    <cellStyle name="Unit" xfId="116"/>
    <cellStyle name="Warning Text" xfId="43"/>
    <cellStyle name="Акт" xfId="117"/>
    <cellStyle name="Акт 2" xfId="118"/>
    <cellStyle name="Акт_Образцы КС-3 Акт осмотра, справка, ведомость,акт" xfId="119"/>
    <cellStyle name="АктМТСН" xfId="120"/>
    <cellStyle name="Акцент1 2" xfId="121"/>
    <cellStyle name="Акцент2 2" xfId="122"/>
    <cellStyle name="Акцент3 2" xfId="123"/>
    <cellStyle name="Акцент4 2" xfId="124"/>
    <cellStyle name="Акцент5 2" xfId="125"/>
    <cellStyle name="Акцент6 2" xfId="126"/>
    <cellStyle name="Ввод  2" xfId="127"/>
    <cellStyle name="ВедРесурсов" xfId="128"/>
    <cellStyle name="ВедРесурсов 2" xfId="129"/>
    <cellStyle name="ВедРесурсов_Образцы КС-3 Акт осмотра, справка, ведомость,акт" xfId="130"/>
    <cellStyle name="ВедРесурсовАкт" xfId="131"/>
    <cellStyle name="Вывод 2" xfId="132"/>
    <cellStyle name="Вычисление 2" xfId="133"/>
    <cellStyle name="Гиперссылка 2" xfId="134"/>
    <cellStyle name="Гиперссылка 3" xfId="819"/>
    <cellStyle name="Граница" xfId="44"/>
    <cellStyle name="Дата" xfId="135"/>
    <cellStyle name="Денежный" xfId="821" builtinId="4"/>
    <cellStyle name="Заг." xfId="136"/>
    <cellStyle name="Заголовок 1 2" xfId="137"/>
    <cellStyle name="Заголовок 2 2" xfId="138"/>
    <cellStyle name="Заголовок 3 2" xfId="139"/>
    <cellStyle name="Заголовок 4 2" xfId="140"/>
    <cellStyle name="Индексы" xfId="141"/>
    <cellStyle name="Итог 2" xfId="142"/>
    <cellStyle name="Итоги" xfId="143"/>
    <cellStyle name="ИтогоАктБазЦ" xfId="144"/>
    <cellStyle name="ИтогоАктБИМ" xfId="145"/>
    <cellStyle name="ИтогоАктРесМет" xfId="146"/>
    <cellStyle name="ИтогоБазЦ" xfId="147"/>
    <cellStyle name="ИтогоБИМ" xfId="148"/>
    <cellStyle name="ИтогоРесМет" xfId="149"/>
    <cellStyle name="Контрольная ячейка 2" xfId="150"/>
    <cellStyle name="ЛокСмета" xfId="151"/>
    <cellStyle name="ЛокСмета 2" xfId="152"/>
    <cellStyle name="ЛокСмета_Образцы КС-3 Акт осмотра, справка, ведомость,акт" xfId="153"/>
    <cellStyle name="ЛокСмМТСН" xfId="154"/>
    <cellStyle name="М29" xfId="155"/>
    <cellStyle name="Название 2" xfId="156"/>
    <cellStyle name="Нейтральный 2" xfId="157"/>
    <cellStyle name="ОбСмета" xfId="158"/>
    <cellStyle name="Обычный" xfId="0" builtinId="0"/>
    <cellStyle name="Обычный 10" xfId="51"/>
    <cellStyle name="Обычный 11" xfId="159"/>
    <cellStyle name="Обычный 11 2" xfId="160"/>
    <cellStyle name="Обычный 11_без ВЫПОЛНЕНИЕ ИЮНЬ ПС САДОВАЯ ИЗМЕН 16" xfId="161"/>
    <cellStyle name="Обычный 12" xfId="162"/>
    <cellStyle name="Обычный 12 2" xfId="163"/>
    <cellStyle name="Обычный 12_без ВЫПОЛНЕНИЕ ИЮНЬ ПС САДОВАЯ ИЗМЕН 16" xfId="164"/>
    <cellStyle name="Обычный 13" xfId="165"/>
    <cellStyle name="Обычный 13 10" xfId="166"/>
    <cellStyle name="Обычный 13 10 2" xfId="167"/>
    <cellStyle name="Обычный 13 10 3" xfId="168"/>
    <cellStyle name="Обычный 13 10_без ВЫПОЛНЕНИЕ ИЮНЬ ПС САДОВАЯ ИЗМЕН 16" xfId="169"/>
    <cellStyle name="Обычный 13 11" xfId="170"/>
    <cellStyle name="Обычный 13 11 2" xfId="171"/>
    <cellStyle name="Обычный 13 11 3" xfId="172"/>
    <cellStyle name="Обычный 13 11_без ВЫПОЛНЕНИЕ ИЮНЬ ПС САДОВАЯ ИЗМЕН 16" xfId="173"/>
    <cellStyle name="Обычный 13 12" xfId="174"/>
    <cellStyle name="Обычный 13 12 2" xfId="175"/>
    <cellStyle name="Обычный 13 12 3" xfId="176"/>
    <cellStyle name="Обычный 13 12_без ВЫПОЛНЕНИЕ ИЮНЬ ПС САДОВАЯ ИЗМЕН 16" xfId="177"/>
    <cellStyle name="Обычный 13 13" xfId="178"/>
    <cellStyle name="Обычный 13 13 2" xfId="179"/>
    <cellStyle name="Обычный 13 13 3" xfId="180"/>
    <cellStyle name="Обычный 13 13_без ВЫПОЛНЕНИЕ ИЮНЬ ПС САДОВАЯ ИЗМЕН 16" xfId="181"/>
    <cellStyle name="Обычный 13 14" xfId="182"/>
    <cellStyle name="Обычный 13 14 2" xfId="183"/>
    <cellStyle name="Обычный 13 14 3" xfId="184"/>
    <cellStyle name="Обычный 13 14_без ВЫПОЛНЕНИЕ ИЮНЬ ПС САДОВАЯ ИЗМЕН 16" xfId="185"/>
    <cellStyle name="Обычный 13 15" xfId="186"/>
    <cellStyle name="Обычный 13 15 2" xfId="187"/>
    <cellStyle name="Обычный 13 15 3" xfId="188"/>
    <cellStyle name="Обычный 13 15_без ВЫПОЛНЕНИЕ ИЮНЬ ПС САДОВАЯ ИЗМЕН 16" xfId="189"/>
    <cellStyle name="Обычный 13 16" xfId="190"/>
    <cellStyle name="Обычный 13 17" xfId="191"/>
    <cellStyle name="Обычный 13 18" xfId="192"/>
    <cellStyle name="Обычный 13 19" xfId="193"/>
    <cellStyle name="Обычный 13 2" xfId="194"/>
    <cellStyle name="Обычный 13 2 2" xfId="195"/>
    <cellStyle name="Обычный 13 2 3" xfId="196"/>
    <cellStyle name="Обычный 13 2_без ВЫПОЛНЕНИЕ ИЮНЬ ПС САДОВАЯ ИЗМЕН 16" xfId="197"/>
    <cellStyle name="Обычный 13 3" xfId="198"/>
    <cellStyle name="Обычный 13 3 2" xfId="199"/>
    <cellStyle name="Обычный 13 3 3" xfId="200"/>
    <cellStyle name="Обычный 13 3_без ВЫПОЛНЕНИЕ ИЮНЬ ПС САДОВАЯ ИЗМЕН 16" xfId="201"/>
    <cellStyle name="Обычный 13 4" xfId="202"/>
    <cellStyle name="Обычный 13 4 2" xfId="203"/>
    <cellStyle name="Обычный 13 4 3" xfId="204"/>
    <cellStyle name="Обычный 13 4_без ВЫПОЛНЕНИЕ ИЮНЬ ПС САДОВАЯ ИЗМЕН 16" xfId="205"/>
    <cellStyle name="Обычный 13 5" xfId="206"/>
    <cellStyle name="Обычный 13 5 2" xfId="207"/>
    <cellStyle name="Обычный 13 5 3" xfId="208"/>
    <cellStyle name="Обычный 13 5_без ВЫПОЛНЕНИЕ ИЮНЬ ПС САДОВАЯ ИЗМЕН 16" xfId="209"/>
    <cellStyle name="Обычный 13 6" xfId="210"/>
    <cellStyle name="Обычный 13 6 2" xfId="211"/>
    <cellStyle name="Обычный 13 6 3" xfId="212"/>
    <cellStyle name="Обычный 13 6_без ВЫПОЛНЕНИЕ ИЮНЬ ПС САДОВАЯ ИЗМЕН 16" xfId="213"/>
    <cellStyle name="Обычный 13 7" xfId="214"/>
    <cellStyle name="Обычный 13 7 2" xfId="215"/>
    <cellStyle name="Обычный 13 7 3" xfId="216"/>
    <cellStyle name="Обычный 13 7_без ВЫПОЛНЕНИЕ ИЮНЬ ПС САДОВАЯ ИЗМЕН 16" xfId="217"/>
    <cellStyle name="Обычный 13 8" xfId="218"/>
    <cellStyle name="Обычный 13 8 2" xfId="219"/>
    <cellStyle name="Обычный 13 8 3" xfId="220"/>
    <cellStyle name="Обычный 13 8_без ВЫПОЛНЕНИЕ ИЮНЬ ПС САДОВАЯ ИЗМЕН 16" xfId="221"/>
    <cellStyle name="Обычный 13 9" xfId="222"/>
    <cellStyle name="Обычный 13 9 2" xfId="223"/>
    <cellStyle name="Обычный 13 9 3" xfId="224"/>
    <cellStyle name="Обычный 13 9_без ВЫПОЛНЕНИЕ ИЮНЬ ПС САДОВАЯ ИЗМЕН 16" xfId="225"/>
    <cellStyle name="Обычный 13_ВЫПОЛНЕНИЕ  АПР ПС САДОВ ИЗМЕН2" xfId="226"/>
    <cellStyle name="Обычный 14" xfId="227"/>
    <cellStyle name="Обычный 14 2" xfId="228"/>
    <cellStyle name="Обычный 14_ВЫПОЛНЕНИЕ  АПР ПС САДОВ ИЗМЕН2" xfId="229"/>
    <cellStyle name="Обычный 15" xfId="230"/>
    <cellStyle name="Обычный 16" xfId="231"/>
    <cellStyle name="Обычный 17" xfId="232"/>
    <cellStyle name="Обычный 17 2" xfId="233"/>
    <cellStyle name="Обычный 17 3" xfId="234"/>
    <cellStyle name="Обычный 17 4" xfId="235"/>
    <cellStyle name="Обычный 17 4 2" xfId="236"/>
    <cellStyle name="Обычный 17_ВЫПОЛНЕНИЕ  АПР ПС САДОВ ИЗМЕН2" xfId="237"/>
    <cellStyle name="Обычный 18" xfId="238"/>
    <cellStyle name="Обычный 18 2" xfId="239"/>
    <cellStyle name="Обычный 18_Образцы КС-3 Акт осмотра, справка, ведомость,акт" xfId="240"/>
    <cellStyle name="Обычный 19" xfId="241"/>
    <cellStyle name="Обычный 2" xfId="45"/>
    <cellStyle name="Обычный 2 10" xfId="242"/>
    <cellStyle name="Обычный 2 10 10" xfId="243"/>
    <cellStyle name="Обычный 2 10 10 2" xfId="244"/>
    <cellStyle name="Обычный 2 10 10 3" xfId="245"/>
    <cellStyle name="Обычный 2 10 10_без ВЫПОЛНЕНИЕ ИЮНЬ ПС САДОВАЯ ИЗМЕН 16" xfId="246"/>
    <cellStyle name="Обычный 2 10 11" xfId="247"/>
    <cellStyle name="Обычный 2 10 11 2" xfId="248"/>
    <cellStyle name="Обычный 2 10 11 3" xfId="249"/>
    <cellStyle name="Обычный 2 10 11_без ВЫПОЛНЕНИЕ ИЮНЬ ПС САДОВАЯ ИЗМЕН 16" xfId="250"/>
    <cellStyle name="Обычный 2 10 12" xfId="251"/>
    <cellStyle name="Обычный 2 10 12 2" xfId="252"/>
    <cellStyle name="Обычный 2 10 12 3" xfId="253"/>
    <cellStyle name="Обычный 2 10 12_без ВЫПОЛНЕНИЕ ИЮНЬ ПС САДОВАЯ ИЗМЕН 16" xfId="254"/>
    <cellStyle name="Обычный 2 10 13" xfId="255"/>
    <cellStyle name="Обычный 2 10 13 2" xfId="256"/>
    <cellStyle name="Обычный 2 10 13 3" xfId="257"/>
    <cellStyle name="Обычный 2 10 13_без ВЫПОЛНЕНИЕ ИЮНЬ ПС САДОВАЯ ИЗМЕН 16" xfId="258"/>
    <cellStyle name="Обычный 2 10 14" xfId="259"/>
    <cellStyle name="Обычный 2 10 14 2" xfId="260"/>
    <cellStyle name="Обычный 2 10 14 3" xfId="261"/>
    <cellStyle name="Обычный 2 10 14_без ВЫПОЛНЕНИЕ ИЮНЬ ПС САДОВАЯ ИЗМЕН 16" xfId="262"/>
    <cellStyle name="Обычный 2 10 15" xfId="263"/>
    <cellStyle name="Обычный 2 10 15 2" xfId="264"/>
    <cellStyle name="Обычный 2 10 15 3" xfId="265"/>
    <cellStyle name="Обычный 2 10 15_без ВЫПОЛНЕНИЕ ИЮНЬ ПС САДОВАЯ ИЗМЕН 16" xfId="266"/>
    <cellStyle name="Обычный 2 10 16" xfId="267"/>
    <cellStyle name="Обычный 2 10 17" xfId="268"/>
    <cellStyle name="Обычный 2 10 18" xfId="269"/>
    <cellStyle name="Обычный 2 10 19" xfId="270"/>
    <cellStyle name="Обычный 2 10 2" xfId="271"/>
    <cellStyle name="Обычный 2 10 2 2" xfId="272"/>
    <cellStyle name="Обычный 2 10 2 3" xfId="273"/>
    <cellStyle name="Обычный 2 10 2_без ВЫПОЛНЕНИЕ ИЮНЬ ПС САДОВАЯ ИЗМЕН 16" xfId="274"/>
    <cellStyle name="Обычный 2 10 3" xfId="275"/>
    <cellStyle name="Обычный 2 10 3 2" xfId="276"/>
    <cellStyle name="Обычный 2 10 3 3" xfId="277"/>
    <cellStyle name="Обычный 2 10 3_без ВЫПОЛНЕНИЕ ИЮНЬ ПС САДОВАЯ ИЗМЕН 16" xfId="278"/>
    <cellStyle name="Обычный 2 10 4" xfId="279"/>
    <cellStyle name="Обычный 2 10 4 2" xfId="280"/>
    <cellStyle name="Обычный 2 10 4 3" xfId="281"/>
    <cellStyle name="Обычный 2 10 4_без ВЫПОЛНЕНИЕ ИЮНЬ ПС САДОВАЯ ИЗМЕН 16" xfId="282"/>
    <cellStyle name="Обычный 2 10 5" xfId="283"/>
    <cellStyle name="Обычный 2 10 5 2" xfId="284"/>
    <cellStyle name="Обычный 2 10 5 3" xfId="285"/>
    <cellStyle name="Обычный 2 10 5_без ВЫПОЛНЕНИЕ ИЮНЬ ПС САДОВАЯ ИЗМЕН 16" xfId="286"/>
    <cellStyle name="Обычный 2 10 6" xfId="287"/>
    <cellStyle name="Обычный 2 10 6 2" xfId="288"/>
    <cellStyle name="Обычный 2 10 6 3" xfId="289"/>
    <cellStyle name="Обычный 2 10 6_без ВЫПОЛНЕНИЕ ИЮНЬ ПС САДОВАЯ ИЗМЕН 16" xfId="290"/>
    <cellStyle name="Обычный 2 10 7" xfId="291"/>
    <cellStyle name="Обычный 2 10 7 2" xfId="292"/>
    <cellStyle name="Обычный 2 10 7 3" xfId="293"/>
    <cellStyle name="Обычный 2 10 7_без ВЫПОЛНЕНИЕ ИЮНЬ ПС САДОВАЯ ИЗМЕН 16" xfId="294"/>
    <cellStyle name="Обычный 2 10 8" xfId="295"/>
    <cellStyle name="Обычный 2 10 8 2" xfId="296"/>
    <cellStyle name="Обычный 2 10 8 3" xfId="297"/>
    <cellStyle name="Обычный 2 10 8_без ВЫПОЛНЕНИЕ ИЮНЬ ПС САДОВАЯ ИЗМЕН 16" xfId="298"/>
    <cellStyle name="Обычный 2 10 9" xfId="299"/>
    <cellStyle name="Обычный 2 10 9 2" xfId="300"/>
    <cellStyle name="Обычный 2 10 9 3" xfId="301"/>
    <cellStyle name="Обычный 2 10 9_без ВЫПОЛНЕНИЕ ИЮНЬ ПС САДОВАЯ ИЗМЕН 16" xfId="302"/>
    <cellStyle name="Обычный 2 10_ВЫПОЛНЕНИЕ  АПР ПС САДОВ ИЗМЕН2" xfId="303"/>
    <cellStyle name="Обычный 2 11" xfId="304"/>
    <cellStyle name="Обычный 2 12" xfId="305"/>
    <cellStyle name="Обычный 2 13" xfId="306"/>
    <cellStyle name="Обычный 2 14" xfId="307"/>
    <cellStyle name="Обычный 2 15" xfId="308"/>
    <cellStyle name="Обычный 2 15 2" xfId="309"/>
    <cellStyle name="Обычный 2 15 3" xfId="310"/>
    <cellStyle name="Обычный 2 15_без ВЫПОЛНЕНИЕ ИЮНЬ ПС САДОВАЯ ИЗМЕН 16" xfId="311"/>
    <cellStyle name="Обычный 2 16" xfId="312"/>
    <cellStyle name="Обычный 2 17" xfId="313"/>
    <cellStyle name="Обычный 2 18" xfId="314"/>
    <cellStyle name="Обычный 2 19" xfId="315"/>
    <cellStyle name="Обычный 2 19 2" xfId="316"/>
    <cellStyle name="Обычный 2 19_без ВЫПОЛНЕНИЕ ИЮНЬ ПС САДОВАЯ ИЗМЕН 16" xfId="317"/>
    <cellStyle name="Обычный 2 2" xfId="318"/>
    <cellStyle name="Обычный 2 2 10" xfId="319"/>
    <cellStyle name="Обычный 2 2 10 2" xfId="320"/>
    <cellStyle name="Обычный 2 2 10 3" xfId="321"/>
    <cellStyle name="Обычный 2 2 10 4" xfId="322"/>
    <cellStyle name="Обычный 2 2 10_без ВЫПОЛНЕНИЕ ИЮНЬ ПС САДОВАЯ ИЗМЕН 16" xfId="323"/>
    <cellStyle name="Обычный 2 2 11" xfId="324"/>
    <cellStyle name="Обычный 2 2 11 2" xfId="325"/>
    <cellStyle name="Обычный 2 2 11 3" xfId="326"/>
    <cellStyle name="Обычный 2 2 11_без ВЫПОЛНЕНИЕ ИЮНЬ ПС САДОВАЯ ИЗМЕН 16" xfId="327"/>
    <cellStyle name="Обычный 2 2 12" xfId="328"/>
    <cellStyle name="Обычный 2 2 12 2" xfId="329"/>
    <cellStyle name="Обычный 2 2 12 3" xfId="330"/>
    <cellStyle name="Обычный 2 2 12_без ВЫПОЛНЕНИЕ ИЮНЬ ПС САДОВАЯ ИЗМЕН 16" xfId="331"/>
    <cellStyle name="Обычный 2 2 13" xfId="332"/>
    <cellStyle name="Обычный 2 2 13 2" xfId="333"/>
    <cellStyle name="Обычный 2 2 13 3" xfId="334"/>
    <cellStyle name="Обычный 2 2 13_без ВЫПОЛНЕНИЕ ИЮНЬ ПС САДОВАЯ ИЗМЕН 16" xfId="335"/>
    <cellStyle name="Обычный 2 2 14" xfId="336"/>
    <cellStyle name="Обычный 2 2 14 2" xfId="337"/>
    <cellStyle name="Обычный 2 2 14 3" xfId="338"/>
    <cellStyle name="Обычный 2 2 14_без ВЫПОЛНЕНИЕ ИЮНЬ ПС САДОВАЯ ИЗМЕН 16" xfId="339"/>
    <cellStyle name="Обычный 2 2 15" xfId="340"/>
    <cellStyle name="Обычный 2 2 15 2" xfId="341"/>
    <cellStyle name="Обычный 2 2 15 3" xfId="342"/>
    <cellStyle name="Обычный 2 2 15_без ВЫПОЛНЕНИЕ ИЮНЬ ПС САДОВАЯ ИЗМЕН 16" xfId="343"/>
    <cellStyle name="Обычный 2 2 16" xfId="344"/>
    <cellStyle name="Обычный 2 2 16 2" xfId="345"/>
    <cellStyle name="Обычный 2 2 16 3" xfId="346"/>
    <cellStyle name="Обычный 2 2 16_без ВЫПОЛНЕНИЕ ИЮНЬ ПС САДОВАЯ ИЗМЕН 16" xfId="347"/>
    <cellStyle name="Обычный 2 2 17" xfId="348"/>
    <cellStyle name="Обычный 2 2 18" xfId="349"/>
    <cellStyle name="Обычный 2 2 19" xfId="350"/>
    <cellStyle name="Обычный 2 2 2" xfId="351"/>
    <cellStyle name="Обычный 2 2 2 2" xfId="352"/>
    <cellStyle name="Обычный 2 2 2 2 2" xfId="353"/>
    <cellStyle name="Обычный 2 2 2 2_без ВЫПОЛНЕНИЕ ИЮНЬ ПС САДОВАЯ ИЗМЕН 16" xfId="354"/>
    <cellStyle name="Обычный 2 2 2 3" xfId="355"/>
    <cellStyle name="Обычный 2 2 2 4" xfId="356"/>
    <cellStyle name="Обычный 2 2 2_без ВЫПОЛНЕНИЕ ИЮНЬ ПС САДОВАЯ ИЗМЕН 16" xfId="357"/>
    <cellStyle name="Обычный 2 2 20" xfId="358"/>
    <cellStyle name="Обычный 2 2 21" xfId="359"/>
    <cellStyle name="Обычный 2 2 22" xfId="360"/>
    <cellStyle name="Обычный 2 2 22 2" xfId="361"/>
    <cellStyle name="Обычный 2 2 22 3" xfId="362"/>
    <cellStyle name="Обычный 2 2 22 4" xfId="363"/>
    <cellStyle name="Обычный 2 2 22 5" xfId="364"/>
    <cellStyle name="Обычный 2 2 22_без ВЫПОЛНЕНИЕ ИЮНЬ ПС САДОВАЯ ИЗМЕН 16" xfId="365"/>
    <cellStyle name="Обычный 2 2 23" xfId="366"/>
    <cellStyle name="Обычный 2 2 24" xfId="367"/>
    <cellStyle name="Обычный 2 2 25" xfId="368"/>
    <cellStyle name="Обычный 2 2 26" xfId="369"/>
    <cellStyle name="Обычный 2 2 27" xfId="370"/>
    <cellStyle name="Обычный 2 2 27 2" xfId="371"/>
    <cellStyle name="Обычный 2 2 27_без ВЫПОЛНЕНИЕ ИЮНЬ ПС САДОВАЯ ИЗМЕН 16" xfId="372"/>
    <cellStyle name="Обычный 2 2 28" xfId="373"/>
    <cellStyle name="Обычный 2 2 29" xfId="374"/>
    <cellStyle name="Обычный 2 2 29 2" xfId="375"/>
    <cellStyle name="Обычный 2 2 29_без ВЫПОЛНЕНИЕ ИЮНЬ ПС САДОВАЯ ИЗМЕН 16" xfId="376"/>
    <cellStyle name="Обычный 2 2 3" xfId="377"/>
    <cellStyle name="Обычный 2 2 3 2" xfId="378"/>
    <cellStyle name="Обычный 2 2 3 3" xfId="379"/>
    <cellStyle name="Обычный 2 2 3_без ВЫПОЛНЕНИЕ ИЮНЬ ПС САДОВАЯ ИЗМЕН 16" xfId="380"/>
    <cellStyle name="Обычный 2 2 30" xfId="381"/>
    <cellStyle name="Обычный 2 2 31" xfId="382"/>
    <cellStyle name="Обычный 2 2 32" xfId="383"/>
    <cellStyle name="Обычный 2 2 33" xfId="384"/>
    <cellStyle name="Обычный 2 2 34" xfId="385"/>
    <cellStyle name="Обычный 2 2 35" xfId="386"/>
    <cellStyle name="Обычный 2 2 36" xfId="387"/>
    <cellStyle name="Обычный 2 2 37" xfId="388"/>
    <cellStyle name="Обычный 2 2 38" xfId="389"/>
    <cellStyle name="Обычный 2 2 39" xfId="390"/>
    <cellStyle name="Обычный 2 2 4" xfId="391"/>
    <cellStyle name="Обычный 2 2 4 2" xfId="392"/>
    <cellStyle name="Обычный 2 2 4 3" xfId="393"/>
    <cellStyle name="Обычный 2 2 4_без ВЫПОЛНЕНИЕ ИЮНЬ ПС САДОВАЯ ИЗМЕН 16" xfId="394"/>
    <cellStyle name="Обычный 2 2 40" xfId="395"/>
    <cellStyle name="Обычный 2 2 5" xfId="396"/>
    <cellStyle name="Обычный 2 2 5 2" xfId="397"/>
    <cellStyle name="Обычный 2 2 5 3" xfId="398"/>
    <cellStyle name="Обычный 2 2 5_без ВЫПОЛНЕНИЕ ИЮНЬ ПС САДОВАЯ ИЗМЕН 16" xfId="399"/>
    <cellStyle name="Обычный 2 2 6" xfId="400"/>
    <cellStyle name="Обычный 2 2 6 2" xfId="401"/>
    <cellStyle name="Обычный 2 2 6 3" xfId="402"/>
    <cellStyle name="Обычный 2 2 6_без ВЫПОЛНЕНИЕ ИЮНЬ ПС САДОВАЯ ИЗМЕН 16" xfId="403"/>
    <cellStyle name="Обычный 2 2 7" xfId="404"/>
    <cellStyle name="Обычный 2 2 7 2" xfId="405"/>
    <cellStyle name="Обычный 2 2 7 3" xfId="406"/>
    <cellStyle name="Обычный 2 2 7_без ВЫПОЛНЕНИЕ ИЮНЬ ПС САДОВАЯ ИЗМЕН 16" xfId="407"/>
    <cellStyle name="Обычный 2 2 8" xfId="408"/>
    <cellStyle name="Обычный 2 2 8 2" xfId="409"/>
    <cellStyle name="Обычный 2 2 8 3" xfId="410"/>
    <cellStyle name="Обычный 2 2 8_без ВЫПОЛНЕНИЕ ИЮНЬ ПС САДОВАЯ ИЗМЕН 16" xfId="411"/>
    <cellStyle name="Обычный 2 2 9" xfId="412"/>
    <cellStyle name="Обычный 2 2 9 2" xfId="413"/>
    <cellStyle name="Обычный 2 2 9 3" xfId="414"/>
    <cellStyle name="Обычный 2 2 9_без ВЫПОЛНЕНИЕ ИЮНЬ ПС САДОВАЯ ИЗМЕН 16" xfId="415"/>
    <cellStyle name="Обычный 2 2_ВЫПОЛНЕНИЕ  АПР ПС САДОВ ИЗМЕН2" xfId="416"/>
    <cellStyle name="Обычный 2 20" xfId="417"/>
    <cellStyle name="Обычный 2 21" xfId="418"/>
    <cellStyle name="Обычный 2 22" xfId="419"/>
    <cellStyle name="Обычный 2 22 2" xfId="420"/>
    <cellStyle name="Обычный 2 22_ВЫПОЛНЕНИЕ  АПР ПС САДОВ ИЗМЕН2" xfId="421"/>
    <cellStyle name="Обычный 2 23" xfId="422"/>
    <cellStyle name="Обычный 2 24" xfId="423"/>
    <cellStyle name="Обычный 2 24 2" xfId="424"/>
    <cellStyle name="Обычный 2 24_ВЫПОЛНЕНИЕ  АПР ПС САДОВ ИЗМЕН2" xfId="425"/>
    <cellStyle name="Обычный 2 25" xfId="426"/>
    <cellStyle name="Обычный 2 26" xfId="427"/>
    <cellStyle name="Обычный 2 27" xfId="428"/>
    <cellStyle name="Обычный 2 28" xfId="429"/>
    <cellStyle name="Обычный 2 29" xfId="430"/>
    <cellStyle name="Обычный 2 3" xfId="431"/>
    <cellStyle name="Обычный 2 3 10" xfId="432"/>
    <cellStyle name="Обычный 2 3 10 2" xfId="433"/>
    <cellStyle name="Обычный 2 3 10 3" xfId="434"/>
    <cellStyle name="Обычный 2 3 10_без ВЫПОЛНЕНИЕ ИЮНЬ ПС САДОВАЯ ИЗМЕН 16" xfId="435"/>
    <cellStyle name="Обычный 2 3 11" xfId="436"/>
    <cellStyle name="Обычный 2 3 11 2" xfId="437"/>
    <cellStyle name="Обычный 2 3 11 3" xfId="438"/>
    <cellStyle name="Обычный 2 3 11_без ВЫПОЛНЕНИЕ ИЮНЬ ПС САДОВАЯ ИЗМЕН 16" xfId="439"/>
    <cellStyle name="Обычный 2 3 12" xfId="440"/>
    <cellStyle name="Обычный 2 3 12 2" xfId="441"/>
    <cellStyle name="Обычный 2 3 12 3" xfId="442"/>
    <cellStyle name="Обычный 2 3 12_без ВЫПОЛНЕНИЕ ИЮНЬ ПС САДОВАЯ ИЗМЕН 16" xfId="443"/>
    <cellStyle name="Обычный 2 3 13" xfId="444"/>
    <cellStyle name="Обычный 2 3 13 2" xfId="445"/>
    <cellStyle name="Обычный 2 3 13 3" xfId="446"/>
    <cellStyle name="Обычный 2 3 13_без ВЫПОЛНЕНИЕ ИЮНЬ ПС САДОВАЯ ИЗМЕН 16" xfId="447"/>
    <cellStyle name="Обычный 2 3 14" xfId="448"/>
    <cellStyle name="Обычный 2 3 14 2" xfId="449"/>
    <cellStyle name="Обычный 2 3 14 3" xfId="450"/>
    <cellStyle name="Обычный 2 3 14_без ВЫПОЛНЕНИЕ ИЮНЬ ПС САДОВАЯ ИЗМЕН 16" xfId="451"/>
    <cellStyle name="Обычный 2 3 15" xfId="452"/>
    <cellStyle name="Обычный 2 3 15 2" xfId="453"/>
    <cellStyle name="Обычный 2 3 15 3" xfId="454"/>
    <cellStyle name="Обычный 2 3 15_без ВЫПОЛНЕНИЕ ИЮНЬ ПС САДОВАЯ ИЗМЕН 16" xfId="455"/>
    <cellStyle name="Обычный 2 3 16" xfId="456"/>
    <cellStyle name="Обычный 2 3 17" xfId="457"/>
    <cellStyle name="Обычный 2 3 18" xfId="458"/>
    <cellStyle name="Обычный 2 3 19" xfId="459"/>
    <cellStyle name="Обычный 2 3 2" xfId="460"/>
    <cellStyle name="Обычный 2 3 2 2" xfId="461"/>
    <cellStyle name="Обычный 2 3 2 3" xfId="462"/>
    <cellStyle name="Обычный 2 3 2_без ВЫПОЛНЕНИЕ ИЮНЬ ПС САДОВАЯ ИЗМЕН 16" xfId="463"/>
    <cellStyle name="Обычный 2 3 3" xfId="464"/>
    <cellStyle name="Обычный 2 3 3 2" xfId="465"/>
    <cellStyle name="Обычный 2 3 3 3" xfId="466"/>
    <cellStyle name="Обычный 2 3 3_без ВЫПОЛНЕНИЕ ИЮНЬ ПС САДОВАЯ ИЗМЕН 16" xfId="467"/>
    <cellStyle name="Обычный 2 3 4" xfId="468"/>
    <cellStyle name="Обычный 2 3 4 2" xfId="469"/>
    <cellStyle name="Обычный 2 3 4 3" xfId="470"/>
    <cellStyle name="Обычный 2 3 4_без ВЫПОЛНЕНИЕ ИЮНЬ ПС САДОВАЯ ИЗМЕН 16" xfId="471"/>
    <cellStyle name="Обычный 2 3 5" xfId="472"/>
    <cellStyle name="Обычный 2 3 5 2" xfId="473"/>
    <cellStyle name="Обычный 2 3 5 3" xfId="474"/>
    <cellStyle name="Обычный 2 3 5_без ВЫПОЛНЕНИЕ ИЮНЬ ПС САДОВАЯ ИЗМЕН 16" xfId="475"/>
    <cellStyle name="Обычный 2 3 6" xfId="476"/>
    <cellStyle name="Обычный 2 3 6 2" xfId="477"/>
    <cellStyle name="Обычный 2 3 6 3" xfId="478"/>
    <cellStyle name="Обычный 2 3 6_без ВЫПОЛНЕНИЕ ИЮНЬ ПС САДОВАЯ ИЗМЕН 16" xfId="479"/>
    <cellStyle name="Обычный 2 3 7" xfId="480"/>
    <cellStyle name="Обычный 2 3 7 2" xfId="481"/>
    <cellStyle name="Обычный 2 3 7 3" xfId="482"/>
    <cellStyle name="Обычный 2 3 7_без ВЫПОЛНЕНИЕ ИЮНЬ ПС САДОВАЯ ИЗМЕН 16" xfId="483"/>
    <cellStyle name="Обычный 2 3 8" xfId="484"/>
    <cellStyle name="Обычный 2 3 8 2" xfId="485"/>
    <cellStyle name="Обычный 2 3 8 3" xfId="486"/>
    <cellStyle name="Обычный 2 3 8_без ВЫПОЛНЕНИЕ ИЮНЬ ПС САДОВАЯ ИЗМЕН 16" xfId="487"/>
    <cellStyle name="Обычный 2 3 9" xfId="488"/>
    <cellStyle name="Обычный 2 3 9 2" xfId="489"/>
    <cellStyle name="Обычный 2 3 9 3" xfId="490"/>
    <cellStyle name="Обычный 2 3 9_без ВЫПОЛНЕНИЕ ИЮНЬ ПС САДОВАЯ ИЗМЕН 16" xfId="491"/>
    <cellStyle name="Обычный 2 3_ВЫПОЛНЕНИЕ  АПР ПС САДОВ ИЗМЕН2" xfId="492"/>
    <cellStyle name="Обычный 2 30" xfId="493"/>
    <cellStyle name="Обычный 2 31" xfId="494"/>
    <cellStyle name="Обычный 2 32" xfId="495"/>
    <cellStyle name="Обычный 2 33" xfId="496"/>
    <cellStyle name="Обычный 2 34" xfId="497"/>
    <cellStyle name="Обычный 2 35" xfId="498"/>
    <cellStyle name="Обычный 2 36" xfId="499"/>
    <cellStyle name="Обычный 2 37" xfId="500"/>
    <cellStyle name="Обычный 2 38" xfId="501"/>
    <cellStyle name="Обычный 2 39" xfId="502"/>
    <cellStyle name="Обычный 2 4" xfId="503"/>
    <cellStyle name="Обычный 2 40" xfId="504"/>
    <cellStyle name="Обычный 2 5" xfId="505"/>
    <cellStyle name="Обычный 2 5 2" xfId="506"/>
    <cellStyle name="Обычный 2 5 3" xfId="507"/>
    <cellStyle name="Обычный 2 5_без ВЫПОЛНЕНИЕ ИЮНЬ ПС САДОВАЯ ИЗМЕН 16" xfId="508"/>
    <cellStyle name="Обычный 2 6" xfId="509"/>
    <cellStyle name="Обычный 2 6 10" xfId="510"/>
    <cellStyle name="Обычный 2 6 10 2" xfId="511"/>
    <cellStyle name="Обычный 2 6 10 3" xfId="512"/>
    <cellStyle name="Обычный 2 6 10 4" xfId="513"/>
    <cellStyle name="Обычный 2 6 10 5" xfId="514"/>
    <cellStyle name="Обычный 2 6 10_без ВЫПОЛНЕНИЕ ИЮНЬ ПС САДОВАЯ ИЗМЕН 16" xfId="515"/>
    <cellStyle name="Обычный 2 6 11" xfId="516"/>
    <cellStyle name="Обычный 2 6 11 2" xfId="517"/>
    <cellStyle name="Обычный 2 6 11 3" xfId="518"/>
    <cellStyle name="Обычный 2 6 11_без ВЫПОЛНЕНИЕ ИЮНЬ ПС САДОВАЯ ИЗМЕН 16" xfId="519"/>
    <cellStyle name="Обычный 2 6 12" xfId="520"/>
    <cellStyle name="Обычный 2 6 12 2" xfId="521"/>
    <cellStyle name="Обычный 2 6 12 3" xfId="522"/>
    <cellStyle name="Обычный 2 6 12_без ВЫПОЛНЕНИЕ ИЮНЬ ПС САДОВАЯ ИЗМЕН 16" xfId="523"/>
    <cellStyle name="Обычный 2 6 13" xfId="524"/>
    <cellStyle name="Обычный 2 6 13 2" xfId="525"/>
    <cellStyle name="Обычный 2 6 13 3" xfId="526"/>
    <cellStyle name="Обычный 2 6 13_без ВЫПОЛНЕНИЕ ИЮНЬ ПС САДОВАЯ ИЗМЕН 16" xfId="527"/>
    <cellStyle name="Обычный 2 6 14" xfId="528"/>
    <cellStyle name="Обычный 2 6 14 2" xfId="529"/>
    <cellStyle name="Обычный 2 6 14 3" xfId="530"/>
    <cellStyle name="Обычный 2 6 14_без ВЫПОЛНЕНИЕ ИЮНЬ ПС САДОВАЯ ИЗМЕН 16" xfId="531"/>
    <cellStyle name="Обычный 2 6 15" xfId="532"/>
    <cellStyle name="Обычный 2 6 15 2" xfId="533"/>
    <cellStyle name="Обычный 2 6 15 3" xfId="534"/>
    <cellStyle name="Обычный 2 6 15_без ВЫПОЛНЕНИЕ ИЮНЬ ПС САДОВАЯ ИЗМЕН 16" xfId="535"/>
    <cellStyle name="Обычный 2 6 16" xfId="536"/>
    <cellStyle name="Обычный 2 6 16 2" xfId="537"/>
    <cellStyle name="Обычный 2 6 16 3" xfId="538"/>
    <cellStyle name="Обычный 2 6 16_без ВЫПОЛНЕНИЕ ИЮНЬ ПС САДОВАЯ ИЗМЕН 16" xfId="539"/>
    <cellStyle name="Обычный 2 6 17" xfId="540"/>
    <cellStyle name="Обычный 2 6 18" xfId="541"/>
    <cellStyle name="Обычный 2 6 19" xfId="542"/>
    <cellStyle name="Обычный 2 6 2" xfId="543"/>
    <cellStyle name="Обычный 2 6 2 2" xfId="544"/>
    <cellStyle name="Обычный 2 6 2 3" xfId="545"/>
    <cellStyle name="Обычный 2 6 2_без ВЫПОЛНЕНИЕ ИЮНЬ ПС САДОВАЯ ИЗМЕН 16" xfId="546"/>
    <cellStyle name="Обычный 2 6 20" xfId="547"/>
    <cellStyle name="Обычный 2 6 3" xfId="548"/>
    <cellStyle name="Обычный 2 6 3 2" xfId="549"/>
    <cellStyle name="Обычный 2 6 3 3" xfId="550"/>
    <cellStyle name="Обычный 2 6 3_без ВЫПОЛНЕНИЕ ИЮНЬ ПС САДОВАЯ ИЗМЕН 16" xfId="551"/>
    <cellStyle name="Обычный 2 6 4" xfId="552"/>
    <cellStyle name="Обычный 2 6 4 2" xfId="553"/>
    <cellStyle name="Обычный 2 6 4 3" xfId="554"/>
    <cellStyle name="Обычный 2 6 4_без ВЫПОЛНЕНИЕ ИЮНЬ ПС САДОВАЯ ИЗМЕН 16" xfId="555"/>
    <cellStyle name="Обычный 2 6 5" xfId="556"/>
    <cellStyle name="Обычный 2 6 5 2" xfId="557"/>
    <cellStyle name="Обычный 2 6 5 3" xfId="558"/>
    <cellStyle name="Обычный 2 6 5_без ВЫПОЛНЕНИЕ ИЮНЬ ПС САДОВАЯ ИЗМЕН 16" xfId="559"/>
    <cellStyle name="Обычный 2 6 6" xfId="560"/>
    <cellStyle name="Обычный 2 6 6 2" xfId="561"/>
    <cellStyle name="Обычный 2 6 6 3" xfId="562"/>
    <cellStyle name="Обычный 2 6 6_без ВЫПОЛНЕНИЕ ИЮНЬ ПС САДОВАЯ ИЗМЕН 16" xfId="563"/>
    <cellStyle name="Обычный 2 6 7" xfId="564"/>
    <cellStyle name="Обычный 2 6 7 2" xfId="565"/>
    <cellStyle name="Обычный 2 6 7 3" xfId="566"/>
    <cellStyle name="Обычный 2 6 7_без ВЫПОЛНЕНИЕ ИЮНЬ ПС САДОВАЯ ИЗМЕН 16" xfId="567"/>
    <cellStyle name="Обычный 2 6 8" xfId="568"/>
    <cellStyle name="Обычный 2 6 8 2" xfId="569"/>
    <cellStyle name="Обычный 2 6 8 3" xfId="570"/>
    <cellStyle name="Обычный 2 6 8_без ВЫПОЛНЕНИЕ ИЮНЬ ПС САДОВАЯ ИЗМЕН 16" xfId="571"/>
    <cellStyle name="Обычный 2 6 9" xfId="572"/>
    <cellStyle name="Обычный 2 6 9 2" xfId="573"/>
    <cellStyle name="Обычный 2 6 9 3" xfId="574"/>
    <cellStyle name="Обычный 2 6 9_без ВЫПОЛНЕНИЕ ИЮНЬ ПС САДОВАЯ ИЗМЕН 16" xfId="575"/>
    <cellStyle name="Обычный 2 6_ВЫПОЛНЕНИЕ  АПР ПС САДОВ ИЗМЕН2" xfId="576"/>
    <cellStyle name="Обычный 2 7" xfId="577"/>
    <cellStyle name="Обычный 2 8" xfId="578"/>
    <cellStyle name="Обычный 2 9" xfId="579"/>
    <cellStyle name="Обычный 2_ВЫПОЛНЕНИЕ  АПР ПС САДОВ ИЗМЕН2" xfId="580"/>
    <cellStyle name="Обычный 20" xfId="581"/>
    <cellStyle name="Обычный 20 2" xfId="582"/>
    <cellStyle name="Обычный 20 2 2" xfId="583"/>
    <cellStyle name="Обычный 20 2 3" xfId="584"/>
    <cellStyle name="Обычный 20 2 4" xfId="585"/>
    <cellStyle name="Обычный 20 3" xfId="586"/>
    <cellStyle name="Обычный 20 3 2" xfId="587"/>
    <cellStyle name="Обычный 20 4" xfId="588"/>
    <cellStyle name="Обычный 20 5" xfId="589"/>
    <cellStyle name="Обычный 20_Образцы КС-3 Акт осмотра, справка, ведомость,акт" xfId="590"/>
    <cellStyle name="Обычный 21" xfId="591"/>
    <cellStyle name="Обычный 22" xfId="592"/>
    <cellStyle name="Обычный 22 2" xfId="593"/>
    <cellStyle name="Обычный 22 2 2" xfId="594"/>
    <cellStyle name="Обычный 22 2 3" xfId="595"/>
    <cellStyle name="Обычный 22 2 4" xfId="596"/>
    <cellStyle name="Обычный 22 3" xfId="597"/>
    <cellStyle name="Обычный 22 4" xfId="598"/>
    <cellStyle name="Обычный 22 5" xfId="599"/>
    <cellStyle name="Обычный 22_Образцы КС-3 Акт осмотра, справка, ведомость,акт" xfId="600"/>
    <cellStyle name="Обычный 23" xfId="601"/>
    <cellStyle name="Обычный 24" xfId="602"/>
    <cellStyle name="Обычный 25" xfId="603"/>
    <cellStyle name="Обычный 26" xfId="604"/>
    <cellStyle name="Обычный 27" xfId="605"/>
    <cellStyle name="Обычный 28" xfId="606"/>
    <cellStyle name="Обычный 29" xfId="607"/>
    <cellStyle name="Обычный 3" xfId="46"/>
    <cellStyle name="Обычный 3 2" xfId="608"/>
    <cellStyle name="Обычный 3 3" xfId="609"/>
    <cellStyle name="Обычный 3_ВЫПОЛНЕНИЕ  АПР ПС САДОВ ИЗМЕН2" xfId="610"/>
    <cellStyle name="Обычный 30" xfId="611"/>
    <cellStyle name="Обычный 31" xfId="612"/>
    <cellStyle name="Обычный 32" xfId="613"/>
    <cellStyle name="Обычный 33" xfId="614"/>
    <cellStyle name="Обычный 34" xfId="615"/>
    <cellStyle name="Обычный 35" xfId="616"/>
    <cellStyle name="Обычный 36" xfId="617"/>
    <cellStyle name="Обычный 37" xfId="618"/>
    <cellStyle name="Обычный 38" xfId="619"/>
    <cellStyle name="Обычный 39" xfId="620"/>
    <cellStyle name="Обычный 4" xfId="50"/>
    <cellStyle name="Обычный 4 2" xfId="47"/>
    <cellStyle name="Обычный 4 2 2" xfId="621"/>
    <cellStyle name="Обычный 4 2 2 2" xfId="622"/>
    <cellStyle name="Обычный 4 2 3" xfId="623"/>
    <cellStyle name="Обычный 4 2_Образцы КС-3 Акт осмотра, справка, ведомость,акт" xfId="624"/>
    <cellStyle name="Обычный 4 3" xfId="625"/>
    <cellStyle name="Обычный 4 3 10" xfId="626"/>
    <cellStyle name="Обычный 4 3 10 2" xfId="627"/>
    <cellStyle name="Обычный 4 3 10_5-2" xfId="628"/>
    <cellStyle name="Обычный 4 3 11" xfId="629"/>
    <cellStyle name="Обычный 4 3 11 2" xfId="630"/>
    <cellStyle name="Обычный 4 3 11_5-2" xfId="631"/>
    <cellStyle name="Обычный 4 3 12" xfId="632"/>
    <cellStyle name="Обычный 4 3 12 2" xfId="633"/>
    <cellStyle name="Обычный 4 3 12_5-2" xfId="634"/>
    <cellStyle name="Обычный 4 3 13" xfId="635"/>
    <cellStyle name="Обычный 4 3 13 2" xfId="636"/>
    <cellStyle name="Обычный 4 3 13_5-2" xfId="637"/>
    <cellStyle name="Обычный 4 3 14" xfId="638"/>
    <cellStyle name="Обычный 4 3 14 2" xfId="639"/>
    <cellStyle name="Обычный 4 3 14_5-2" xfId="640"/>
    <cellStyle name="Обычный 4 3 15" xfId="641"/>
    <cellStyle name="Обычный 4 3 2" xfId="642"/>
    <cellStyle name="Обычный 4 3 2 2" xfId="643"/>
    <cellStyle name="Обычный 4 3 2_5-2" xfId="644"/>
    <cellStyle name="Обычный 4 3 3" xfId="645"/>
    <cellStyle name="Обычный 4 3 3 2" xfId="646"/>
    <cellStyle name="Обычный 4 3 3_5-2" xfId="647"/>
    <cellStyle name="Обычный 4 3 4" xfId="648"/>
    <cellStyle name="Обычный 4 3 4 2" xfId="649"/>
    <cellStyle name="Обычный 4 3 4_5-2" xfId="650"/>
    <cellStyle name="Обычный 4 3 5" xfId="651"/>
    <cellStyle name="Обычный 4 3 5 2" xfId="652"/>
    <cellStyle name="Обычный 4 3 5_5-2" xfId="653"/>
    <cellStyle name="Обычный 4 3 6" xfId="654"/>
    <cellStyle name="Обычный 4 3 6 2" xfId="655"/>
    <cellStyle name="Обычный 4 3 6_5-2" xfId="656"/>
    <cellStyle name="Обычный 4 3 7" xfId="657"/>
    <cellStyle name="Обычный 4 3 7 2" xfId="658"/>
    <cellStyle name="Обычный 4 3 7_5-2" xfId="659"/>
    <cellStyle name="Обычный 4 3 8" xfId="660"/>
    <cellStyle name="Обычный 4 3 8 2" xfId="661"/>
    <cellStyle name="Обычный 4 3 8_5-2" xfId="662"/>
    <cellStyle name="Обычный 4 3 9" xfId="663"/>
    <cellStyle name="Обычный 4 3 9 2" xfId="664"/>
    <cellStyle name="Обычный 4 3 9_5-2" xfId="665"/>
    <cellStyle name="Обычный 4 3_5-2" xfId="666"/>
    <cellStyle name="Обычный 4 4" xfId="667"/>
    <cellStyle name="Обычный 4_5-2" xfId="668"/>
    <cellStyle name="Обычный 40" xfId="669"/>
    <cellStyle name="Обычный 41" xfId="670"/>
    <cellStyle name="Обычный 43" xfId="671"/>
    <cellStyle name="Обычный 44" xfId="672"/>
    <cellStyle name="Обычный 45" xfId="673"/>
    <cellStyle name="Обычный 46" xfId="674"/>
    <cellStyle name="Обычный 47" xfId="675"/>
    <cellStyle name="Обычный 48" xfId="676"/>
    <cellStyle name="Обычный 49" xfId="677"/>
    <cellStyle name="Обычный 5" xfId="678"/>
    <cellStyle name="Обычный 5 2" xfId="679"/>
    <cellStyle name="Обычный 5_ВЫПОЛНЕНИЕ ИЮНЬ ПС САДОВАЯ ИЗМЕН 17" xfId="680"/>
    <cellStyle name="Обычный 50" xfId="681"/>
    <cellStyle name="Обычный 51" xfId="682"/>
    <cellStyle name="Обычный 52" xfId="683"/>
    <cellStyle name="Обычный 53" xfId="684"/>
    <cellStyle name="Обычный 54" xfId="685"/>
    <cellStyle name="Обычный 55" xfId="686"/>
    <cellStyle name="Обычный 56" xfId="687"/>
    <cellStyle name="Обычный 57" xfId="688"/>
    <cellStyle name="Обычный 58" xfId="689"/>
    <cellStyle name="Обычный 59" xfId="690"/>
    <cellStyle name="Обычный 6" xfId="691"/>
    <cellStyle name="Обычный 60" xfId="692"/>
    <cellStyle name="Обычный 61" xfId="693"/>
    <cellStyle name="Обычный 62" xfId="694"/>
    <cellStyle name="Обычный 63" xfId="695"/>
    <cellStyle name="Обычный 64" xfId="696"/>
    <cellStyle name="Обычный 65" xfId="697"/>
    <cellStyle name="Обычный 66" xfId="698"/>
    <cellStyle name="Обычный 67" xfId="699"/>
    <cellStyle name="Обычный 68" xfId="700"/>
    <cellStyle name="Обычный 69" xfId="701"/>
    <cellStyle name="Обычный 7" xfId="702"/>
    <cellStyle name="Обычный 7 2" xfId="703"/>
    <cellStyle name="Обычный 7 3" xfId="704"/>
    <cellStyle name="Обычный 7_5-2" xfId="705"/>
    <cellStyle name="Обычный 70" xfId="706"/>
    <cellStyle name="Обычный 72" xfId="707"/>
    <cellStyle name="Обычный 73" xfId="708"/>
    <cellStyle name="Обычный 74" xfId="709"/>
    <cellStyle name="Обычный 75" xfId="710"/>
    <cellStyle name="Обычный 76" xfId="711"/>
    <cellStyle name="Обычный 77" xfId="712"/>
    <cellStyle name="Обычный 78" xfId="713"/>
    <cellStyle name="Обычный 79" xfId="714"/>
    <cellStyle name="Обычный 8" xfId="715"/>
    <cellStyle name="Обычный 80" xfId="716"/>
    <cellStyle name="Обычный 81" xfId="717"/>
    <cellStyle name="Обычный 83" xfId="718"/>
    <cellStyle name="Обычный 84" xfId="719"/>
    <cellStyle name="Обычный 85" xfId="720"/>
    <cellStyle name="Обычный 86" xfId="721"/>
    <cellStyle name="Обычный 87" xfId="722"/>
    <cellStyle name="Обычный 9" xfId="723"/>
    <cellStyle name="Обычный 91" xfId="724"/>
    <cellStyle name="Обычный 92" xfId="725"/>
    <cellStyle name="Обычный 93" xfId="726"/>
    <cellStyle name="Обычный 94" xfId="727"/>
    <cellStyle name="Обычный 96" xfId="728"/>
    <cellStyle name="Обычный 97" xfId="729"/>
    <cellStyle name="Обычный 98" xfId="730"/>
    <cellStyle name="Обычный 99" xfId="731"/>
    <cellStyle name="Обычный_Копия Протокол к договору на 18225515-1" xfId="2"/>
    <cellStyle name="Обычный_Приложения ПС 750кВ Опытная" xfId="1"/>
    <cellStyle name="Обычный_Усть Кан СЭС 5 мВт" xfId="823"/>
    <cellStyle name="Параметр" xfId="732"/>
    <cellStyle name="ПеременныеСметы" xfId="733"/>
    <cellStyle name="ПеременныеСметы 2" xfId="734"/>
    <cellStyle name="ПеременныеСметы_Образцы КС-3 Акт осмотра, справка, ведомость,акт" xfId="735"/>
    <cellStyle name="Плохой 2" xfId="736"/>
    <cellStyle name="Пояснение 2" xfId="737"/>
    <cellStyle name="Примечание 2" xfId="738"/>
    <cellStyle name="Процентный" xfId="822" builtinId="5"/>
    <cellStyle name="РесСмета" xfId="739"/>
    <cellStyle name="РесСмета 2" xfId="740"/>
    <cellStyle name="РесСмета_Образцы КС-3 Акт осмотра, справка, ведомость,акт" xfId="741"/>
    <cellStyle name="СводкаСтоимРаб" xfId="742"/>
    <cellStyle name="СводкаСтоимРаб 2" xfId="743"/>
    <cellStyle name="СводкаСтоимРаб_Образцы КС-3 Акт осмотра, справка, ведомость,акт" xfId="744"/>
    <cellStyle name="СводРасч" xfId="745"/>
    <cellStyle name="Связанная ячейка 2" xfId="746"/>
    <cellStyle name="Стиль 1" xfId="48"/>
    <cellStyle name="Стиль_названий" xfId="747"/>
    <cellStyle name="Текст предупреждения 2" xfId="748"/>
    <cellStyle name="Титул" xfId="749"/>
    <cellStyle name="Титул 2" xfId="750"/>
    <cellStyle name="Титул 3" xfId="751"/>
    <cellStyle name="Титул_ВЫПОЛНЕНИЕ  АПР ПС САДОВ ИЗМЕН2" xfId="752"/>
    <cellStyle name="Тысячи [0]_06_05(см 2)рен.бл.1август" xfId="753"/>
    <cellStyle name="Тысячи_06_05(см 2)рен.бл.1август" xfId="754"/>
    <cellStyle name="Финансовый" xfId="820" builtinId="3"/>
    <cellStyle name="Финансовый 10" xfId="755"/>
    <cellStyle name="Финансовый 10 2" xfId="756"/>
    <cellStyle name="Финансовый 11" xfId="757"/>
    <cellStyle name="Финансовый 11 2" xfId="758"/>
    <cellStyle name="Финансовый 11 3" xfId="759"/>
    <cellStyle name="Финансовый 12" xfId="760"/>
    <cellStyle name="Финансовый 12 2" xfId="761"/>
    <cellStyle name="Финансовый 13" xfId="762"/>
    <cellStyle name="Финансовый 14" xfId="763"/>
    <cellStyle name="Финансовый 2" xfId="49"/>
    <cellStyle name="Финансовый 2 10" xfId="764"/>
    <cellStyle name="Финансовый 2 11" xfId="765"/>
    <cellStyle name="Финансовый 2 12" xfId="766"/>
    <cellStyle name="Финансовый 2 13" xfId="767"/>
    <cellStyle name="Финансовый 2 14" xfId="768"/>
    <cellStyle name="Финансовый 2 15" xfId="769"/>
    <cellStyle name="Финансовый 2 16" xfId="770"/>
    <cellStyle name="Финансовый 2 17" xfId="771"/>
    <cellStyle name="Финансовый 2 2" xfId="772"/>
    <cellStyle name="Финансовый 2 2 2" xfId="773"/>
    <cellStyle name="Финансовый 2 2 2 2" xfId="774"/>
    <cellStyle name="Финансовый 2 2 2 2 2" xfId="775"/>
    <cellStyle name="Финансовый 2 2 2 2 2 2" xfId="776"/>
    <cellStyle name="Финансовый 2 2 2 2 2 3" xfId="777"/>
    <cellStyle name="Финансовый 2 2 2 2 2 4" xfId="778"/>
    <cellStyle name="Финансовый 2 2 2 2 3" xfId="779"/>
    <cellStyle name="Финансовый 2 2 2 2 4" xfId="780"/>
    <cellStyle name="Финансовый 2 2 2 2 5" xfId="781"/>
    <cellStyle name="Финансовый 2 2 2 3" xfId="782"/>
    <cellStyle name="Финансовый 2 2 2 3 2" xfId="783"/>
    <cellStyle name="Финансовый 2 2 2 3 3" xfId="784"/>
    <cellStyle name="Финансовый 2 2 2 3 4" xfId="785"/>
    <cellStyle name="Финансовый 2 2 2 4" xfId="786"/>
    <cellStyle name="Финансовый 2 2 2 5" xfId="787"/>
    <cellStyle name="Финансовый 2 2 3" xfId="788"/>
    <cellStyle name="Финансовый 2 2 3 2" xfId="789"/>
    <cellStyle name="Финансовый 2 2 3 3" xfId="790"/>
    <cellStyle name="Финансовый 2 2 3 4" xfId="791"/>
    <cellStyle name="Финансовый 2 2 4" xfId="792"/>
    <cellStyle name="Финансовый 2 2 5" xfId="793"/>
    <cellStyle name="Финансовый 2 3" xfId="794"/>
    <cellStyle name="Финансовый 2 4" xfId="795"/>
    <cellStyle name="Финансовый 2 5" xfId="796"/>
    <cellStyle name="Финансовый 2 6" xfId="797"/>
    <cellStyle name="Финансовый 2 7" xfId="798"/>
    <cellStyle name="Финансовый 2 8" xfId="799"/>
    <cellStyle name="Финансовый 2 9" xfId="800"/>
    <cellStyle name="Финансовый 3" xfId="801"/>
    <cellStyle name="Финансовый 4" xfId="802"/>
    <cellStyle name="Финансовый 5 2" xfId="803"/>
    <cellStyle name="Финансовый 6" xfId="804"/>
    <cellStyle name="Финансовый 7" xfId="805"/>
    <cellStyle name="Финансовый 8" xfId="806"/>
    <cellStyle name="Финансовый 8 2" xfId="807"/>
    <cellStyle name="Финансовый 8 3" xfId="808"/>
    <cellStyle name="Финансовый 9" xfId="809"/>
    <cellStyle name="Финансовый 9 2" xfId="810"/>
    <cellStyle name="Финансовый 9 3" xfId="811"/>
    <cellStyle name="Финансовый 9 4" xfId="812"/>
    <cellStyle name="Финансовый 9 5" xfId="813"/>
    <cellStyle name="Финансовый 9 6" xfId="814"/>
    <cellStyle name="Хвост" xfId="815"/>
    <cellStyle name="Хороший 2" xfId="816"/>
    <cellStyle name="Џђћ–…ќ’ќ›‰" xfId="817"/>
    <cellStyle name="Экспертиза" xfId="818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X60"/>
  <sheetViews>
    <sheetView tabSelected="1" view="pageBreakPreview" zoomScale="80" zoomScaleNormal="80" zoomScaleSheetLayoutView="80" workbookViewId="0">
      <selection activeCell="G42" sqref="G42"/>
    </sheetView>
  </sheetViews>
  <sheetFormatPr defaultColWidth="9.140625" defaultRowHeight="15.75" outlineLevelRow="1"/>
  <cols>
    <col min="1" max="1" width="7.42578125" style="6" customWidth="1"/>
    <col min="2" max="2" width="78.7109375" style="6" customWidth="1"/>
    <col min="3" max="3" width="43.28515625" style="6" customWidth="1"/>
    <col min="4" max="4" width="14.5703125" style="10" customWidth="1"/>
    <col min="5" max="5" width="12.5703125" style="9" customWidth="1"/>
    <col min="6" max="6" width="16" style="99" customWidth="1"/>
    <col min="7" max="7" width="16.85546875" style="89" customWidth="1"/>
    <col min="8" max="9" width="16.85546875" style="7" hidden="1" customWidth="1"/>
    <col min="10" max="10" width="19.28515625" style="7" hidden="1" customWidth="1"/>
    <col min="11" max="12" width="16.85546875" style="7" hidden="1" customWidth="1"/>
    <col min="13" max="13" width="18.140625" style="7" hidden="1" customWidth="1"/>
    <col min="14" max="15" width="16.85546875" style="7" hidden="1" customWidth="1"/>
    <col min="16" max="16" width="18.140625" style="7" hidden="1" customWidth="1"/>
    <col min="17" max="18" width="16.85546875" style="7" hidden="1" customWidth="1"/>
    <col min="19" max="19" width="18.140625" style="7" hidden="1" customWidth="1"/>
    <col min="20" max="21" width="16.85546875" style="7" hidden="1" customWidth="1"/>
    <col min="22" max="34" width="20.5703125" style="7" hidden="1" customWidth="1"/>
    <col min="35" max="35" width="14.5703125" style="7" customWidth="1"/>
    <col min="36" max="38" width="14.28515625" style="7" customWidth="1"/>
    <col min="39" max="39" width="18.140625" style="7" hidden="1" customWidth="1"/>
    <col min="40" max="40" width="16.85546875" style="7" hidden="1" customWidth="1"/>
    <col min="41" max="41" width="9.140625" style="7" hidden="1" customWidth="1"/>
    <col min="42" max="16384" width="9.140625" style="7"/>
  </cols>
  <sheetData>
    <row r="1" spans="1:50" ht="18.75" customHeight="1">
      <c r="B1" s="7"/>
      <c r="C1" s="7"/>
      <c r="AI1" s="84"/>
      <c r="AJ1" s="84"/>
      <c r="AK1" s="84"/>
      <c r="AL1" s="15" t="s">
        <v>57</v>
      </c>
    </row>
    <row r="2" spans="1:50" ht="18.75" customHeight="1">
      <c r="B2" s="7"/>
      <c r="C2" s="7"/>
      <c r="AI2" s="166" t="s">
        <v>70</v>
      </c>
      <c r="AJ2" s="166"/>
      <c r="AK2" s="166"/>
      <c r="AL2" s="166"/>
    </row>
    <row r="3" spans="1:50" ht="18.75" customHeight="1">
      <c r="B3" s="7"/>
      <c r="C3" s="7"/>
      <c r="AI3" s="115"/>
      <c r="AJ3" s="115"/>
      <c r="AK3" s="115"/>
      <c r="AL3" s="116"/>
    </row>
    <row r="4" spans="1:50" ht="18.75" customHeight="1">
      <c r="B4" s="7"/>
      <c r="C4" s="7"/>
    </row>
    <row r="5" spans="1:50" s="1" customFormat="1" ht="14.25" customHeight="1">
      <c r="A5" s="167" t="s">
        <v>29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</row>
    <row r="6" spans="1:50" s="1" customFormat="1" ht="19.5" customHeight="1">
      <c r="A6" s="168" t="s">
        <v>71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</row>
    <row r="7" spans="1:50" ht="12" customHeight="1" thickBot="1">
      <c r="A7" s="169"/>
      <c r="B7" s="169"/>
      <c r="C7" s="169"/>
      <c r="D7" s="169"/>
      <c r="E7" s="13"/>
      <c r="F7" s="100"/>
    </row>
    <row r="8" spans="1:50" ht="13.5" hidden="1" customHeight="1" thickBot="1">
      <c r="A8" s="11"/>
      <c r="B8" s="14"/>
      <c r="C8" s="14"/>
      <c r="D8" s="11"/>
      <c r="E8" s="13"/>
      <c r="F8" s="100"/>
      <c r="G8" s="90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70"/>
      <c r="AJ8" s="170"/>
      <c r="AK8" s="170"/>
      <c r="AL8" s="170"/>
      <c r="AM8" s="171" t="s">
        <v>23</v>
      </c>
      <c r="AN8" s="173" t="s">
        <v>24</v>
      </c>
    </row>
    <row r="9" spans="1:50" s="3" customFormat="1" ht="34.5" customHeight="1" thickBot="1">
      <c r="A9" s="176" t="s">
        <v>27</v>
      </c>
      <c r="B9" s="178" t="s">
        <v>28</v>
      </c>
      <c r="C9" s="148" t="s">
        <v>80</v>
      </c>
      <c r="D9" s="180" t="s">
        <v>5</v>
      </c>
      <c r="E9" s="181"/>
      <c r="F9" s="182" t="s">
        <v>59</v>
      </c>
      <c r="G9" s="183"/>
      <c r="H9" s="191" t="s">
        <v>26</v>
      </c>
      <c r="I9" s="193" t="s">
        <v>38</v>
      </c>
      <c r="J9" s="194"/>
      <c r="K9" s="195" t="s">
        <v>37</v>
      </c>
      <c r="L9" s="164"/>
      <c r="M9" s="165"/>
      <c r="N9" s="163" t="s">
        <v>39</v>
      </c>
      <c r="O9" s="164"/>
      <c r="P9" s="165"/>
      <c r="Q9" s="163" t="s">
        <v>34</v>
      </c>
      <c r="R9" s="164"/>
      <c r="S9" s="165"/>
      <c r="T9" s="163" t="s">
        <v>40</v>
      </c>
      <c r="U9" s="164"/>
      <c r="V9" s="165"/>
      <c r="W9" s="163" t="s">
        <v>45</v>
      </c>
      <c r="X9" s="164"/>
      <c r="Y9" s="165"/>
      <c r="Z9" s="163" t="s">
        <v>46</v>
      </c>
      <c r="AA9" s="164"/>
      <c r="AB9" s="165"/>
      <c r="AC9" s="163" t="s">
        <v>47</v>
      </c>
      <c r="AD9" s="164"/>
      <c r="AE9" s="165"/>
      <c r="AF9" s="163" t="s">
        <v>48</v>
      </c>
      <c r="AG9" s="164"/>
      <c r="AH9" s="185"/>
      <c r="AI9" s="184" t="s">
        <v>58</v>
      </c>
      <c r="AJ9" s="184"/>
      <c r="AK9" s="184"/>
      <c r="AL9" s="184"/>
      <c r="AM9" s="172"/>
      <c r="AN9" s="174"/>
      <c r="AQ9" s="159"/>
      <c r="AR9" s="159"/>
      <c r="AS9" s="160"/>
      <c r="AT9" s="160"/>
      <c r="AU9" s="161"/>
      <c r="AV9" s="161"/>
      <c r="AW9" s="161"/>
      <c r="AX9" s="161"/>
    </row>
    <row r="10" spans="1:50" s="3" customFormat="1" ht="33" customHeight="1" thickBot="1">
      <c r="A10" s="177"/>
      <c r="B10" s="179"/>
      <c r="C10" s="149"/>
      <c r="D10" s="186" t="s">
        <v>0</v>
      </c>
      <c r="E10" s="187" t="s">
        <v>1</v>
      </c>
      <c r="F10" s="188" t="s">
        <v>25</v>
      </c>
      <c r="G10" s="189" t="s">
        <v>60</v>
      </c>
      <c r="H10" s="192"/>
      <c r="I10" s="57" t="s">
        <v>1</v>
      </c>
      <c r="J10" s="46" t="s">
        <v>44</v>
      </c>
      <c r="K10" s="190" t="s">
        <v>1</v>
      </c>
      <c r="L10" s="157" t="s">
        <v>35</v>
      </c>
      <c r="M10" s="158" t="s">
        <v>36</v>
      </c>
      <c r="N10" s="156" t="s">
        <v>1</v>
      </c>
      <c r="O10" s="157" t="s">
        <v>35</v>
      </c>
      <c r="P10" s="158" t="s">
        <v>36</v>
      </c>
      <c r="Q10" s="156" t="s">
        <v>1</v>
      </c>
      <c r="R10" s="157" t="s">
        <v>35</v>
      </c>
      <c r="S10" s="158" t="s">
        <v>36</v>
      </c>
      <c r="T10" s="156" t="s">
        <v>1</v>
      </c>
      <c r="U10" s="157" t="s">
        <v>35</v>
      </c>
      <c r="V10" s="158" t="s">
        <v>36</v>
      </c>
      <c r="W10" s="156" t="s">
        <v>1</v>
      </c>
      <c r="X10" s="157" t="s">
        <v>35</v>
      </c>
      <c r="Y10" s="158" t="s">
        <v>36</v>
      </c>
      <c r="Z10" s="156" t="s">
        <v>1</v>
      </c>
      <c r="AA10" s="157" t="s">
        <v>35</v>
      </c>
      <c r="AB10" s="158" t="s">
        <v>36</v>
      </c>
      <c r="AC10" s="156" t="s">
        <v>1</v>
      </c>
      <c r="AD10" s="157" t="s">
        <v>35</v>
      </c>
      <c r="AE10" s="158" t="s">
        <v>36</v>
      </c>
      <c r="AF10" s="156" t="s">
        <v>1</v>
      </c>
      <c r="AG10" s="157" t="s">
        <v>35</v>
      </c>
      <c r="AH10" s="197" t="s">
        <v>36</v>
      </c>
      <c r="AI10" s="82">
        <v>1</v>
      </c>
      <c r="AJ10" s="75">
        <v>2</v>
      </c>
      <c r="AK10" s="75">
        <v>3</v>
      </c>
      <c r="AL10" s="75">
        <v>4</v>
      </c>
      <c r="AM10" s="198">
        <v>0.1</v>
      </c>
      <c r="AN10" s="174"/>
      <c r="AQ10" s="161"/>
      <c r="AR10" s="162"/>
      <c r="AS10" s="160"/>
      <c r="AT10" s="160"/>
      <c r="AU10" s="161"/>
      <c r="AV10" s="161"/>
      <c r="AW10" s="161"/>
      <c r="AX10" s="161"/>
    </row>
    <row r="11" spans="1:50" s="3" customFormat="1" ht="16.5" hidden="1" customHeight="1" thickBot="1">
      <c r="A11" s="177"/>
      <c r="B11" s="179"/>
      <c r="C11" s="135"/>
      <c r="D11" s="186"/>
      <c r="E11" s="187"/>
      <c r="F11" s="188"/>
      <c r="G11" s="189"/>
      <c r="H11" s="192"/>
      <c r="I11" s="57"/>
      <c r="J11" s="46"/>
      <c r="K11" s="190"/>
      <c r="L11" s="157"/>
      <c r="M11" s="158"/>
      <c r="N11" s="156"/>
      <c r="O11" s="157"/>
      <c r="P11" s="158"/>
      <c r="Q11" s="156"/>
      <c r="R11" s="157"/>
      <c r="S11" s="158"/>
      <c r="T11" s="156"/>
      <c r="U11" s="157"/>
      <c r="V11" s="158"/>
      <c r="W11" s="156"/>
      <c r="X11" s="157"/>
      <c r="Y11" s="158"/>
      <c r="Z11" s="156"/>
      <c r="AA11" s="157"/>
      <c r="AB11" s="158"/>
      <c r="AC11" s="156"/>
      <c r="AD11" s="157"/>
      <c r="AE11" s="158"/>
      <c r="AF11" s="156"/>
      <c r="AG11" s="157"/>
      <c r="AH11" s="197"/>
      <c r="AI11" s="200" t="e">
        <f>SUM(AI12:AL39)/G41</f>
        <v>#DIV/0!</v>
      </c>
      <c r="AJ11" s="200"/>
      <c r="AK11" s="200"/>
      <c r="AL11" s="200"/>
      <c r="AM11" s="199"/>
      <c r="AN11" s="175"/>
      <c r="AQ11" s="161"/>
      <c r="AR11" s="162"/>
      <c r="AS11" s="85"/>
      <c r="AT11" s="86"/>
      <c r="AU11" s="86"/>
      <c r="AV11" s="86"/>
      <c r="AW11" s="86"/>
      <c r="AX11" s="86"/>
    </row>
    <row r="12" spans="1:50" s="8" customFormat="1" ht="15.75" customHeight="1">
      <c r="A12" s="112">
        <v>1</v>
      </c>
      <c r="B12" s="79" t="s">
        <v>54</v>
      </c>
      <c r="C12" s="136"/>
      <c r="D12" s="103" t="s">
        <v>49</v>
      </c>
      <c r="E12" s="80">
        <v>1</v>
      </c>
      <c r="F12" s="105"/>
      <c r="G12" s="102"/>
      <c r="H12" s="77">
        <f>G12*1.18</f>
        <v>0</v>
      </c>
      <c r="I12" s="40">
        <f t="shared" ref="I12:I33" si="0">E12-K12-N12-Q12-T12-W12-Z12-AC12</f>
        <v>-9</v>
      </c>
      <c r="J12" s="47">
        <f>I12*F12</f>
        <v>0</v>
      </c>
      <c r="K12" s="61">
        <v>5</v>
      </c>
      <c r="L12" s="54">
        <f>F12</f>
        <v>0</v>
      </c>
      <c r="M12" s="55">
        <f>K12*L12</f>
        <v>0</v>
      </c>
      <c r="N12" s="35"/>
      <c r="O12" s="34">
        <f t="shared" ref="O12:O39" si="1">F12</f>
        <v>0</v>
      </c>
      <c r="P12" s="36">
        <f>N12*O12</f>
        <v>0</v>
      </c>
      <c r="Q12" s="35"/>
      <c r="R12" s="34">
        <f t="shared" ref="R12:R39" si="2">F12</f>
        <v>0</v>
      </c>
      <c r="S12" s="36">
        <f>Q12*R12</f>
        <v>0</v>
      </c>
      <c r="T12" s="50">
        <v>5</v>
      </c>
      <c r="U12" s="51">
        <f>F12</f>
        <v>0</v>
      </c>
      <c r="V12" s="52">
        <f>T12*U12</f>
        <v>0</v>
      </c>
      <c r="W12" s="40"/>
      <c r="X12" s="34">
        <f t="shared" ref="X12:X39" si="3">F12</f>
        <v>0</v>
      </c>
      <c r="Y12" s="36">
        <f>W12*X12</f>
        <v>0</v>
      </c>
      <c r="Z12" s="40"/>
      <c r="AA12" s="34">
        <f>X12</f>
        <v>0</v>
      </c>
      <c r="AB12" s="36">
        <f>Z12*AA12</f>
        <v>0</v>
      </c>
      <c r="AC12" s="40"/>
      <c r="AD12" s="34">
        <f>AA12</f>
        <v>0</v>
      </c>
      <c r="AE12" s="36">
        <f>AC12*AD12</f>
        <v>0</v>
      </c>
      <c r="AF12" s="40">
        <v>0</v>
      </c>
      <c r="AG12" s="34">
        <f>AD12</f>
        <v>0</v>
      </c>
      <c r="AH12" s="73">
        <f>AF12*AG12</f>
        <v>0</v>
      </c>
      <c r="AI12" s="76"/>
      <c r="AJ12" s="76"/>
      <c r="AK12" s="76"/>
      <c r="AL12" s="76"/>
      <c r="AM12" s="19">
        <f t="shared" ref="AM12:AM18" si="4">0.1*G12</f>
        <v>0</v>
      </c>
      <c r="AN12" s="20">
        <f t="shared" ref="AN12:AN18" si="5">SUM(AI12:AM12)</f>
        <v>0</v>
      </c>
      <c r="AO12" s="8" t="str">
        <f t="shared" ref="AO12:AO22" si="6">IF(AN12=G12,"Верно","Wrong!")</f>
        <v>Верно</v>
      </c>
      <c r="AQ12" s="87"/>
      <c r="AR12" s="87"/>
      <c r="AS12" s="87"/>
      <c r="AT12" s="87"/>
      <c r="AU12" s="87"/>
      <c r="AV12" s="87"/>
      <c r="AW12" s="87"/>
      <c r="AX12" s="87"/>
    </row>
    <row r="13" spans="1:50" s="8" customFormat="1" ht="31.5">
      <c r="A13" s="112">
        <v>2</v>
      </c>
      <c r="B13" s="79" t="s">
        <v>6</v>
      </c>
      <c r="C13" s="136"/>
      <c r="D13" s="103" t="s">
        <v>7</v>
      </c>
      <c r="E13" s="80">
        <v>500</v>
      </c>
      <c r="F13" s="106"/>
      <c r="G13" s="102"/>
      <c r="H13" s="77">
        <f t="shared" ref="H13:H39" si="7">G13*1.18</f>
        <v>0</v>
      </c>
      <c r="I13" s="40">
        <f t="shared" si="0"/>
        <v>-500</v>
      </c>
      <c r="J13" s="47">
        <f t="shared" ref="J13:J39" si="8">I13*F13</f>
        <v>0</v>
      </c>
      <c r="K13" s="61">
        <v>900</v>
      </c>
      <c r="L13" s="54">
        <f>F13</f>
        <v>0</v>
      </c>
      <c r="M13" s="55">
        <f t="shared" ref="M13:M39" si="9">K13*L13</f>
        <v>0</v>
      </c>
      <c r="N13" s="35"/>
      <c r="O13" s="34">
        <f t="shared" si="1"/>
        <v>0</v>
      </c>
      <c r="P13" s="36">
        <f t="shared" ref="P13:P39" si="10">N13*O13</f>
        <v>0</v>
      </c>
      <c r="Q13" s="35"/>
      <c r="R13" s="34">
        <f t="shared" si="2"/>
        <v>0</v>
      </c>
      <c r="S13" s="36">
        <f t="shared" ref="S13:S39" si="11">Q13*R13</f>
        <v>0</v>
      </c>
      <c r="T13" s="60">
        <v>100</v>
      </c>
      <c r="U13" s="51">
        <f t="shared" ref="U13:U39" si="12">F13</f>
        <v>0</v>
      </c>
      <c r="V13" s="52">
        <f t="shared" ref="V13:V39" si="13">T13*U13</f>
        <v>0</v>
      </c>
      <c r="W13" s="58"/>
      <c r="X13" s="34">
        <f t="shared" si="3"/>
        <v>0</v>
      </c>
      <c r="Y13" s="36">
        <f t="shared" ref="Y13:Y39" si="14">W13*X13</f>
        <v>0</v>
      </c>
      <c r="Z13" s="58"/>
      <c r="AA13" s="34">
        <f t="shared" ref="AA13:AA38" si="15">X13</f>
        <v>0</v>
      </c>
      <c r="AB13" s="36">
        <f t="shared" ref="AB13:AB39" si="16">Z13*AA13</f>
        <v>0</v>
      </c>
      <c r="AC13" s="58"/>
      <c r="AD13" s="34">
        <f t="shared" ref="AD13:AD38" si="17">AA13</f>
        <v>0</v>
      </c>
      <c r="AE13" s="36">
        <f t="shared" ref="AE13:AE39" si="18">AC13*AD13</f>
        <v>0</v>
      </c>
      <c r="AF13" s="58">
        <v>0</v>
      </c>
      <c r="AG13" s="34">
        <f t="shared" ref="AG13:AG38" si="19">AD13</f>
        <v>0</v>
      </c>
      <c r="AH13" s="73">
        <f t="shared" ref="AH13:AH39" si="20">AF13*AG13</f>
        <v>0</v>
      </c>
      <c r="AI13" s="76"/>
      <c r="AJ13" s="92"/>
      <c r="AK13" s="92"/>
      <c r="AL13" s="92"/>
      <c r="AM13" s="21">
        <f t="shared" si="4"/>
        <v>0</v>
      </c>
      <c r="AN13" s="20">
        <f t="shared" si="5"/>
        <v>0</v>
      </c>
      <c r="AO13" s="8" t="str">
        <f t="shared" si="6"/>
        <v>Верно</v>
      </c>
      <c r="AQ13" s="87"/>
      <c r="AR13" s="87"/>
      <c r="AS13" s="87"/>
      <c r="AT13" s="87"/>
      <c r="AU13" s="87"/>
      <c r="AV13" s="87"/>
      <c r="AW13" s="87"/>
      <c r="AX13" s="87"/>
    </row>
    <row r="14" spans="1:50" s="2" customFormat="1" ht="33.75" customHeight="1">
      <c r="A14" s="112">
        <v>3</v>
      </c>
      <c r="B14" s="79" t="s">
        <v>55</v>
      </c>
      <c r="C14" s="136"/>
      <c r="D14" s="103" t="s">
        <v>49</v>
      </c>
      <c r="E14" s="104">
        <v>1</v>
      </c>
      <c r="F14" s="105"/>
      <c r="G14" s="102"/>
      <c r="H14" s="77">
        <f t="shared" si="7"/>
        <v>0</v>
      </c>
      <c r="I14" s="40">
        <f t="shared" si="0"/>
        <v>1</v>
      </c>
      <c r="J14" s="47">
        <f t="shared" si="8"/>
        <v>0</v>
      </c>
      <c r="K14" s="62"/>
      <c r="L14" s="34">
        <f>F14</f>
        <v>0</v>
      </c>
      <c r="M14" s="36">
        <f t="shared" si="9"/>
        <v>0</v>
      </c>
      <c r="N14" s="35"/>
      <c r="O14" s="34">
        <f t="shared" si="1"/>
        <v>0</v>
      </c>
      <c r="P14" s="36">
        <f t="shared" si="10"/>
        <v>0</v>
      </c>
      <c r="Q14" s="35"/>
      <c r="R14" s="34">
        <f t="shared" si="2"/>
        <v>0</v>
      </c>
      <c r="S14" s="36">
        <f t="shared" si="11"/>
        <v>0</v>
      </c>
      <c r="T14" s="59"/>
      <c r="U14" s="34">
        <f t="shared" si="12"/>
        <v>0</v>
      </c>
      <c r="V14" s="36">
        <f t="shared" si="13"/>
        <v>0</v>
      </c>
      <c r="W14" s="59"/>
      <c r="X14" s="34">
        <f t="shared" si="3"/>
        <v>0</v>
      </c>
      <c r="Y14" s="36">
        <f t="shared" si="14"/>
        <v>0</v>
      </c>
      <c r="Z14" s="59"/>
      <c r="AA14" s="34">
        <f t="shared" si="15"/>
        <v>0</v>
      </c>
      <c r="AB14" s="36">
        <f t="shared" si="16"/>
        <v>0</v>
      </c>
      <c r="AC14" s="59"/>
      <c r="AD14" s="34">
        <f t="shared" si="17"/>
        <v>0</v>
      </c>
      <c r="AE14" s="36">
        <f t="shared" si="18"/>
        <v>0</v>
      </c>
      <c r="AF14" s="59">
        <v>1</v>
      </c>
      <c r="AG14" s="34">
        <f t="shared" si="19"/>
        <v>0</v>
      </c>
      <c r="AH14" s="73">
        <f t="shared" si="20"/>
        <v>0</v>
      </c>
      <c r="AI14" s="76"/>
      <c r="AJ14" s="93"/>
      <c r="AK14" s="93"/>
      <c r="AL14" s="93"/>
      <c r="AM14" s="21">
        <f t="shared" si="4"/>
        <v>0</v>
      </c>
      <c r="AN14" s="20">
        <f t="shared" si="5"/>
        <v>0</v>
      </c>
      <c r="AO14" s="8" t="str">
        <f t="shared" si="6"/>
        <v>Верно</v>
      </c>
    </row>
    <row r="15" spans="1:50" s="2" customFormat="1" ht="53.25" customHeight="1" outlineLevel="1">
      <c r="A15" s="48">
        <v>4</v>
      </c>
      <c r="B15" s="79" t="s">
        <v>8</v>
      </c>
      <c r="C15" s="136"/>
      <c r="D15" s="103" t="s">
        <v>49</v>
      </c>
      <c r="E15" s="104">
        <v>1</v>
      </c>
      <c r="F15" s="105"/>
      <c r="G15" s="102"/>
      <c r="H15" s="77">
        <f t="shared" si="7"/>
        <v>0</v>
      </c>
      <c r="I15" s="40">
        <f t="shared" si="0"/>
        <v>-2.7755575615628914E-17</v>
      </c>
      <c r="J15" s="47">
        <f t="shared" si="8"/>
        <v>0</v>
      </c>
      <c r="K15" s="63">
        <v>0.3</v>
      </c>
      <c r="L15" s="54">
        <f>F15</f>
        <v>0</v>
      </c>
      <c r="M15" s="55">
        <f t="shared" si="9"/>
        <v>0</v>
      </c>
      <c r="N15" s="56">
        <v>0.3</v>
      </c>
      <c r="O15" s="54">
        <f t="shared" si="1"/>
        <v>0</v>
      </c>
      <c r="P15" s="55">
        <f t="shared" si="10"/>
        <v>0</v>
      </c>
      <c r="Q15" s="56">
        <v>0.25</v>
      </c>
      <c r="R15" s="54">
        <f t="shared" si="2"/>
        <v>0</v>
      </c>
      <c r="S15" s="55">
        <f t="shared" si="11"/>
        <v>0</v>
      </c>
      <c r="T15" s="59"/>
      <c r="U15" s="34">
        <f t="shared" si="12"/>
        <v>0</v>
      </c>
      <c r="V15" s="36">
        <f t="shared" si="13"/>
        <v>0</v>
      </c>
      <c r="W15" s="66">
        <v>0.15</v>
      </c>
      <c r="X15" s="51">
        <f t="shared" si="3"/>
        <v>0</v>
      </c>
      <c r="Y15" s="52">
        <f t="shared" si="14"/>
        <v>0</v>
      </c>
      <c r="Z15" s="70"/>
      <c r="AA15" s="34">
        <f t="shared" si="15"/>
        <v>0</v>
      </c>
      <c r="AB15" s="36">
        <f t="shared" si="16"/>
        <v>0</v>
      </c>
      <c r="AC15" s="70"/>
      <c r="AD15" s="34">
        <f t="shared" si="17"/>
        <v>0</v>
      </c>
      <c r="AE15" s="36">
        <f t="shared" si="18"/>
        <v>0</v>
      </c>
      <c r="AF15" s="70">
        <v>-2.7755575615628914E-17</v>
      </c>
      <c r="AG15" s="34">
        <f t="shared" si="19"/>
        <v>0</v>
      </c>
      <c r="AH15" s="73">
        <f t="shared" si="20"/>
        <v>0</v>
      </c>
      <c r="AI15" s="76"/>
      <c r="AJ15" s="76"/>
      <c r="AK15" s="76"/>
      <c r="AL15" s="76"/>
      <c r="AM15" s="21">
        <f t="shared" si="4"/>
        <v>0</v>
      </c>
      <c r="AN15" s="22">
        <f t="shared" si="5"/>
        <v>0</v>
      </c>
      <c r="AO15" s="8" t="str">
        <f t="shared" si="6"/>
        <v>Верно</v>
      </c>
    </row>
    <row r="16" spans="1:50" s="2" customFormat="1" ht="45" outlineLevel="1">
      <c r="A16" s="48">
        <v>5</v>
      </c>
      <c r="B16" s="113" t="s">
        <v>53</v>
      </c>
      <c r="C16" s="137"/>
      <c r="D16" s="103" t="s">
        <v>2</v>
      </c>
      <c r="E16" s="104">
        <v>8</v>
      </c>
      <c r="F16" s="107"/>
      <c r="G16" s="102"/>
      <c r="H16" s="77">
        <f t="shared" si="7"/>
        <v>0</v>
      </c>
      <c r="I16" s="40">
        <f t="shared" si="0"/>
        <v>-18</v>
      </c>
      <c r="J16" s="47">
        <f t="shared" si="8"/>
        <v>0</v>
      </c>
      <c r="K16" s="64">
        <v>26</v>
      </c>
      <c r="L16" s="51">
        <f>F16</f>
        <v>0</v>
      </c>
      <c r="M16" s="52">
        <f t="shared" si="9"/>
        <v>0</v>
      </c>
      <c r="N16" s="35"/>
      <c r="O16" s="34">
        <f t="shared" si="1"/>
        <v>0</v>
      </c>
      <c r="P16" s="36">
        <f t="shared" si="10"/>
        <v>0</v>
      </c>
      <c r="Q16" s="40"/>
      <c r="R16" s="34">
        <f t="shared" si="2"/>
        <v>0</v>
      </c>
      <c r="S16" s="36">
        <f t="shared" si="11"/>
        <v>0</v>
      </c>
      <c r="T16" s="59"/>
      <c r="U16" s="34">
        <f t="shared" si="12"/>
        <v>0</v>
      </c>
      <c r="V16" s="36">
        <f t="shared" si="13"/>
        <v>0</v>
      </c>
      <c r="W16" s="59"/>
      <c r="X16" s="34">
        <f t="shared" si="3"/>
        <v>0</v>
      </c>
      <c r="Y16" s="36">
        <f t="shared" si="14"/>
        <v>0</v>
      </c>
      <c r="Z16" s="59"/>
      <c r="AA16" s="34">
        <f t="shared" si="15"/>
        <v>0</v>
      </c>
      <c r="AB16" s="36">
        <f t="shared" si="16"/>
        <v>0</v>
      </c>
      <c r="AC16" s="59"/>
      <c r="AD16" s="34">
        <f t="shared" si="17"/>
        <v>0</v>
      </c>
      <c r="AE16" s="36">
        <f t="shared" si="18"/>
        <v>0</v>
      </c>
      <c r="AF16" s="59">
        <v>0</v>
      </c>
      <c r="AG16" s="34">
        <f t="shared" si="19"/>
        <v>0</v>
      </c>
      <c r="AH16" s="73">
        <f t="shared" si="20"/>
        <v>0</v>
      </c>
      <c r="AI16" s="76"/>
      <c r="AJ16" s="76"/>
      <c r="AK16" s="76"/>
      <c r="AL16" s="76"/>
      <c r="AM16" s="21">
        <f t="shared" si="4"/>
        <v>0</v>
      </c>
      <c r="AN16" s="22">
        <f t="shared" si="5"/>
        <v>0</v>
      </c>
      <c r="AO16" s="8" t="str">
        <f t="shared" si="6"/>
        <v>Верно</v>
      </c>
    </row>
    <row r="17" spans="1:41" s="2" customFormat="1" ht="31.5">
      <c r="A17" s="48" t="s">
        <v>10</v>
      </c>
      <c r="B17" s="121" t="s">
        <v>79</v>
      </c>
      <c r="C17" s="145" t="s">
        <v>81</v>
      </c>
      <c r="D17" s="124" t="s">
        <v>3</v>
      </c>
      <c r="E17" s="118">
        <v>40</v>
      </c>
      <c r="F17" s="105"/>
      <c r="G17" s="102"/>
      <c r="H17" s="77">
        <f t="shared" si="7"/>
        <v>0</v>
      </c>
      <c r="I17" s="40">
        <f t="shared" si="0"/>
        <v>0</v>
      </c>
      <c r="J17" s="47">
        <f t="shared" si="8"/>
        <v>0</v>
      </c>
      <c r="K17" s="61">
        <v>1000</v>
      </c>
      <c r="L17" s="54">
        <f t="shared" ref="L17:L21" si="21">F17</f>
        <v>0</v>
      </c>
      <c r="M17" s="55">
        <f t="shared" si="9"/>
        <v>0</v>
      </c>
      <c r="N17" s="53">
        <v>6200</v>
      </c>
      <c r="O17" s="54">
        <f t="shared" si="1"/>
        <v>0</v>
      </c>
      <c r="P17" s="55">
        <f t="shared" si="10"/>
        <v>0</v>
      </c>
      <c r="Q17" s="50">
        <f>E17-K17-N17</f>
        <v>-7160</v>
      </c>
      <c r="R17" s="51">
        <f t="shared" si="2"/>
        <v>0</v>
      </c>
      <c r="S17" s="52">
        <f t="shared" si="11"/>
        <v>0</v>
      </c>
      <c r="T17" s="59"/>
      <c r="U17" s="34">
        <f t="shared" si="12"/>
        <v>0</v>
      </c>
      <c r="V17" s="36">
        <f t="shared" si="13"/>
        <v>0</v>
      </c>
      <c r="W17" s="59"/>
      <c r="X17" s="34">
        <f t="shared" si="3"/>
        <v>0</v>
      </c>
      <c r="Y17" s="36">
        <f t="shared" si="14"/>
        <v>0</v>
      </c>
      <c r="Z17" s="59"/>
      <c r="AA17" s="34">
        <f t="shared" si="15"/>
        <v>0</v>
      </c>
      <c r="AB17" s="36">
        <f t="shared" si="16"/>
        <v>0</v>
      </c>
      <c r="AC17" s="59"/>
      <c r="AD17" s="34">
        <f t="shared" si="17"/>
        <v>0</v>
      </c>
      <c r="AE17" s="36">
        <f t="shared" si="18"/>
        <v>0</v>
      </c>
      <c r="AF17" s="59">
        <v>0</v>
      </c>
      <c r="AG17" s="34">
        <f t="shared" si="19"/>
        <v>0</v>
      </c>
      <c r="AH17" s="73">
        <f t="shared" si="20"/>
        <v>0</v>
      </c>
      <c r="AI17" s="76"/>
      <c r="AJ17" s="76"/>
      <c r="AK17" s="93"/>
      <c r="AL17" s="93"/>
      <c r="AM17" s="21">
        <f t="shared" si="4"/>
        <v>0</v>
      </c>
      <c r="AN17" s="20">
        <f t="shared" si="5"/>
        <v>0</v>
      </c>
      <c r="AO17" s="8" t="str">
        <f t="shared" si="6"/>
        <v>Верно</v>
      </c>
    </row>
    <row r="18" spans="1:41" s="2" customFormat="1" outlineLevel="1">
      <c r="A18" s="48">
        <v>7</v>
      </c>
      <c r="B18" s="121" t="s">
        <v>72</v>
      </c>
      <c r="C18" s="146" t="s">
        <v>82</v>
      </c>
      <c r="D18" s="124" t="s">
        <v>3</v>
      </c>
      <c r="E18" s="118">
        <v>8134</v>
      </c>
      <c r="F18" s="105"/>
      <c r="G18" s="102"/>
      <c r="H18" s="77">
        <f t="shared" si="7"/>
        <v>0</v>
      </c>
      <c r="I18" s="40" t="e">
        <f t="shared" si="0"/>
        <v>#REF!</v>
      </c>
      <c r="J18" s="47" t="e">
        <f t="shared" si="8"/>
        <v>#REF!</v>
      </c>
      <c r="K18" s="62"/>
      <c r="L18" s="34">
        <f t="shared" si="21"/>
        <v>0</v>
      </c>
      <c r="M18" s="36">
        <f t="shared" si="9"/>
        <v>0</v>
      </c>
      <c r="N18" s="35"/>
      <c r="O18" s="34">
        <f t="shared" si="1"/>
        <v>0</v>
      </c>
      <c r="P18" s="36">
        <f t="shared" si="10"/>
        <v>0</v>
      </c>
      <c r="Q18" s="40"/>
      <c r="R18" s="34">
        <f t="shared" si="2"/>
        <v>0</v>
      </c>
      <c r="S18" s="36">
        <f t="shared" si="11"/>
        <v>0</v>
      </c>
      <c r="T18" s="40"/>
      <c r="U18" s="34">
        <f t="shared" si="12"/>
        <v>0</v>
      </c>
      <c r="V18" s="36">
        <f t="shared" si="13"/>
        <v>0</v>
      </c>
      <c r="W18" s="53">
        <v>10000</v>
      </c>
      <c r="X18" s="54">
        <f t="shared" si="3"/>
        <v>0</v>
      </c>
      <c r="Y18" s="55">
        <f t="shared" si="14"/>
        <v>0</v>
      </c>
      <c r="Z18" s="53">
        <v>7000</v>
      </c>
      <c r="AA18" s="54">
        <f t="shared" si="15"/>
        <v>0</v>
      </c>
      <c r="AB18" s="55">
        <f t="shared" si="16"/>
        <v>0</v>
      </c>
      <c r="AC18" s="53" t="e">
        <f>#REF!*44</f>
        <v>#REF!</v>
      </c>
      <c r="AD18" s="54">
        <f t="shared" si="17"/>
        <v>0</v>
      </c>
      <c r="AE18" s="55" t="e">
        <f t="shared" si="18"/>
        <v>#REF!</v>
      </c>
      <c r="AF18" s="40">
        <v>15956</v>
      </c>
      <c r="AG18" s="34">
        <f t="shared" si="19"/>
        <v>0</v>
      </c>
      <c r="AH18" s="73">
        <f t="shared" si="20"/>
        <v>0</v>
      </c>
      <c r="AI18" s="76"/>
      <c r="AJ18" s="76"/>
      <c r="AK18" s="76"/>
      <c r="AL18" s="93"/>
      <c r="AM18" s="21">
        <f t="shared" si="4"/>
        <v>0</v>
      </c>
      <c r="AN18" s="20">
        <f t="shared" si="5"/>
        <v>0</v>
      </c>
      <c r="AO18" s="8" t="str">
        <f t="shared" si="6"/>
        <v>Верно</v>
      </c>
    </row>
    <row r="19" spans="1:41" s="2" customFormat="1" outlineLevel="1">
      <c r="A19" s="48">
        <v>8</v>
      </c>
      <c r="B19" s="114" t="s">
        <v>20</v>
      </c>
      <c r="C19" s="139"/>
      <c r="D19" s="103"/>
      <c r="E19" s="104"/>
      <c r="F19" s="105"/>
      <c r="G19" s="102"/>
      <c r="H19" s="77">
        <f t="shared" si="7"/>
        <v>0</v>
      </c>
      <c r="I19" s="40">
        <f t="shared" si="0"/>
        <v>0</v>
      </c>
      <c r="J19" s="47">
        <f t="shared" si="8"/>
        <v>0</v>
      </c>
      <c r="K19" s="62"/>
      <c r="L19" s="34">
        <f t="shared" si="21"/>
        <v>0</v>
      </c>
      <c r="M19" s="36">
        <f t="shared" si="9"/>
        <v>0</v>
      </c>
      <c r="N19" s="35"/>
      <c r="O19" s="34">
        <f t="shared" si="1"/>
        <v>0</v>
      </c>
      <c r="P19" s="36">
        <f t="shared" si="10"/>
        <v>0</v>
      </c>
      <c r="Q19" s="40"/>
      <c r="R19" s="34">
        <f t="shared" si="2"/>
        <v>0</v>
      </c>
      <c r="S19" s="36">
        <f t="shared" si="11"/>
        <v>0</v>
      </c>
      <c r="T19" s="40"/>
      <c r="U19" s="34">
        <f t="shared" si="12"/>
        <v>0</v>
      </c>
      <c r="V19" s="36">
        <f t="shared" si="13"/>
        <v>0</v>
      </c>
      <c r="W19" s="40"/>
      <c r="X19" s="34">
        <f t="shared" si="3"/>
        <v>0</v>
      </c>
      <c r="Y19" s="36">
        <f t="shared" si="14"/>
        <v>0</v>
      </c>
      <c r="Z19" s="40"/>
      <c r="AA19" s="34">
        <f t="shared" si="15"/>
        <v>0</v>
      </c>
      <c r="AB19" s="36">
        <f t="shared" si="16"/>
        <v>0</v>
      </c>
      <c r="AC19" s="40"/>
      <c r="AD19" s="34">
        <f t="shared" si="17"/>
        <v>0</v>
      </c>
      <c r="AE19" s="36">
        <f t="shared" si="18"/>
        <v>0</v>
      </c>
      <c r="AF19" s="40">
        <v>0</v>
      </c>
      <c r="AG19" s="34">
        <f t="shared" si="19"/>
        <v>0</v>
      </c>
      <c r="AH19" s="73">
        <f t="shared" si="20"/>
        <v>0</v>
      </c>
      <c r="AI19" s="76"/>
      <c r="AJ19" s="93"/>
      <c r="AK19" s="93"/>
      <c r="AL19" s="93"/>
      <c r="AM19" s="21"/>
      <c r="AN19" s="20"/>
      <c r="AO19" s="8" t="str">
        <f t="shared" si="6"/>
        <v>Верно</v>
      </c>
    </row>
    <row r="20" spans="1:41" s="2" customFormat="1" ht="31.5">
      <c r="A20" s="48" t="s">
        <v>11</v>
      </c>
      <c r="B20" s="121" t="s">
        <v>74</v>
      </c>
      <c r="C20" s="145" t="s">
        <v>81</v>
      </c>
      <c r="D20" s="103" t="s">
        <v>3</v>
      </c>
      <c r="E20" s="80">
        <v>1</v>
      </c>
      <c r="F20" s="107"/>
      <c r="G20" s="102"/>
      <c r="H20" s="77">
        <f t="shared" si="7"/>
        <v>0</v>
      </c>
      <c r="I20" s="40">
        <f t="shared" si="0"/>
        <v>0</v>
      </c>
      <c r="J20" s="47">
        <f t="shared" si="8"/>
        <v>0</v>
      </c>
      <c r="K20" s="62"/>
      <c r="L20" s="34">
        <f t="shared" si="21"/>
        <v>0</v>
      </c>
      <c r="M20" s="36">
        <f t="shared" si="9"/>
        <v>0</v>
      </c>
      <c r="N20" s="35"/>
      <c r="O20" s="34">
        <f t="shared" si="1"/>
        <v>0</v>
      </c>
      <c r="P20" s="36">
        <f t="shared" si="10"/>
        <v>0</v>
      </c>
      <c r="Q20" s="40"/>
      <c r="R20" s="34">
        <f t="shared" si="2"/>
        <v>0</v>
      </c>
      <c r="S20" s="36">
        <f t="shared" si="11"/>
        <v>0</v>
      </c>
      <c r="T20" s="40"/>
      <c r="U20" s="34">
        <f t="shared" si="12"/>
        <v>0</v>
      </c>
      <c r="V20" s="36">
        <f t="shared" si="13"/>
        <v>0</v>
      </c>
      <c r="W20" s="53">
        <v>1</v>
      </c>
      <c r="X20" s="54">
        <f t="shared" si="3"/>
        <v>0</v>
      </c>
      <c r="Y20" s="55">
        <f t="shared" si="14"/>
        <v>0</v>
      </c>
      <c r="Z20" s="40"/>
      <c r="AA20" s="34">
        <f t="shared" si="15"/>
        <v>0</v>
      </c>
      <c r="AB20" s="36">
        <f t="shared" si="16"/>
        <v>0</v>
      </c>
      <c r="AC20" s="40"/>
      <c r="AD20" s="34">
        <f t="shared" si="17"/>
        <v>0</v>
      </c>
      <c r="AE20" s="36">
        <f t="shared" si="18"/>
        <v>0</v>
      </c>
      <c r="AF20" s="40">
        <v>0</v>
      </c>
      <c r="AG20" s="34">
        <f t="shared" si="19"/>
        <v>0</v>
      </c>
      <c r="AH20" s="73">
        <f t="shared" si="20"/>
        <v>0</v>
      </c>
      <c r="AI20" s="76"/>
      <c r="AJ20" s="93"/>
      <c r="AK20" s="93"/>
      <c r="AL20" s="93"/>
      <c r="AM20" s="21">
        <f>0.1*G20</f>
        <v>0</v>
      </c>
      <c r="AN20" s="20">
        <f>SUM(AI20:AM20)</f>
        <v>0</v>
      </c>
      <c r="AO20" s="8" t="str">
        <f t="shared" si="6"/>
        <v>Верно</v>
      </c>
    </row>
    <row r="21" spans="1:41" s="2" customFormat="1">
      <c r="A21" s="48" t="s">
        <v>33</v>
      </c>
      <c r="B21" s="121" t="s">
        <v>73</v>
      </c>
      <c r="C21" s="145" t="s">
        <v>81</v>
      </c>
      <c r="D21" s="103" t="s">
        <v>3</v>
      </c>
      <c r="E21" s="80">
        <v>1</v>
      </c>
      <c r="F21" s="105"/>
      <c r="G21" s="102"/>
      <c r="H21" s="77">
        <f t="shared" si="7"/>
        <v>0</v>
      </c>
      <c r="I21" s="40">
        <f t="shared" si="0"/>
        <v>0</v>
      </c>
      <c r="J21" s="47">
        <f t="shared" si="8"/>
        <v>0</v>
      </c>
      <c r="K21" s="62"/>
      <c r="L21" s="34">
        <f t="shared" si="21"/>
        <v>0</v>
      </c>
      <c r="M21" s="36">
        <f t="shared" si="9"/>
        <v>0</v>
      </c>
      <c r="N21" s="35"/>
      <c r="O21" s="34">
        <f t="shared" si="1"/>
        <v>0</v>
      </c>
      <c r="P21" s="36">
        <f t="shared" si="10"/>
        <v>0</v>
      </c>
      <c r="Q21" s="40"/>
      <c r="R21" s="34">
        <f t="shared" si="2"/>
        <v>0</v>
      </c>
      <c r="S21" s="36">
        <f t="shared" si="11"/>
        <v>0</v>
      </c>
      <c r="T21" s="40"/>
      <c r="U21" s="34">
        <f t="shared" si="12"/>
        <v>0</v>
      </c>
      <c r="V21" s="36">
        <f t="shared" si="13"/>
        <v>0</v>
      </c>
      <c r="W21" s="40"/>
      <c r="X21" s="34">
        <f t="shared" si="3"/>
        <v>0</v>
      </c>
      <c r="Y21" s="36">
        <f t="shared" si="14"/>
        <v>0</v>
      </c>
      <c r="Z21" s="40"/>
      <c r="AA21" s="34">
        <f t="shared" si="15"/>
        <v>0</v>
      </c>
      <c r="AB21" s="36">
        <f t="shared" si="16"/>
        <v>0</v>
      </c>
      <c r="AC21" s="53">
        <v>1</v>
      </c>
      <c r="AD21" s="54">
        <f t="shared" si="17"/>
        <v>0</v>
      </c>
      <c r="AE21" s="55">
        <f t="shared" si="18"/>
        <v>0</v>
      </c>
      <c r="AF21" s="40">
        <v>1</v>
      </c>
      <c r="AG21" s="34">
        <f t="shared" si="19"/>
        <v>0</v>
      </c>
      <c r="AH21" s="73">
        <f t="shared" si="20"/>
        <v>0</v>
      </c>
      <c r="AI21" s="93"/>
      <c r="AJ21" s="122"/>
      <c r="AK21" s="93"/>
      <c r="AL21" s="93"/>
      <c r="AM21" s="21">
        <f>0.1*G21</f>
        <v>0</v>
      </c>
      <c r="AN21" s="20">
        <f>SUM(AI21:AM21)</f>
        <v>0</v>
      </c>
      <c r="AO21" s="8" t="str">
        <f t="shared" si="6"/>
        <v>Верно</v>
      </c>
    </row>
    <row r="22" spans="1:41" s="2" customFormat="1">
      <c r="A22" s="48">
        <v>9</v>
      </c>
      <c r="B22" s="119" t="s">
        <v>12</v>
      </c>
      <c r="C22" s="140"/>
      <c r="D22" s="103"/>
      <c r="E22" s="80"/>
      <c r="F22" s="105"/>
      <c r="G22" s="102"/>
      <c r="H22" s="77">
        <f t="shared" si="7"/>
        <v>0</v>
      </c>
      <c r="I22" s="40">
        <f t="shared" si="0"/>
        <v>0</v>
      </c>
      <c r="J22" s="47">
        <f t="shared" si="8"/>
        <v>0</v>
      </c>
      <c r="K22" s="62"/>
      <c r="L22" s="34"/>
      <c r="M22" s="36"/>
      <c r="N22" s="35"/>
      <c r="O22" s="34">
        <f t="shared" si="1"/>
        <v>0</v>
      </c>
      <c r="P22" s="36">
        <f t="shared" si="10"/>
        <v>0</v>
      </c>
      <c r="Q22" s="40"/>
      <c r="R22" s="34">
        <f t="shared" si="2"/>
        <v>0</v>
      </c>
      <c r="S22" s="36">
        <f t="shared" si="11"/>
        <v>0</v>
      </c>
      <c r="T22" s="40"/>
      <c r="U22" s="34">
        <f t="shared" si="12"/>
        <v>0</v>
      </c>
      <c r="V22" s="36">
        <f t="shared" si="13"/>
        <v>0</v>
      </c>
      <c r="W22" s="40"/>
      <c r="X22" s="34">
        <f t="shared" si="3"/>
        <v>0</v>
      </c>
      <c r="Y22" s="36">
        <f t="shared" si="14"/>
        <v>0</v>
      </c>
      <c r="Z22" s="40"/>
      <c r="AA22" s="34">
        <f t="shared" si="15"/>
        <v>0</v>
      </c>
      <c r="AB22" s="36">
        <f t="shared" si="16"/>
        <v>0</v>
      </c>
      <c r="AC22" s="40"/>
      <c r="AD22" s="34">
        <f t="shared" si="17"/>
        <v>0</v>
      </c>
      <c r="AE22" s="36">
        <f t="shared" si="18"/>
        <v>0</v>
      </c>
      <c r="AF22" s="40">
        <v>0</v>
      </c>
      <c r="AG22" s="34">
        <f t="shared" si="19"/>
        <v>0</v>
      </c>
      <c r="AH22" s="73">
        <f t="shared" si="20"/>
        <v>0</v>
      </c>
      <c r="AI22" s="76"/>
      <c r="AJ22" s="93"/>
      <c r="AK22" s="93"/>
      <c r="AL22" s="93"/>
      <c r="AM22" s="23"/>
      <c r="AN22" s="24"/>
      <c r="AO22" s="8" t="str">
        <f t="shared" si="6"/>
        <v>Верно</v>
      </c>
    </row>
    <row r="23" spans="1:41" s="2" customFormat="1" ht="31.5" outlineLevel="1">
      <c r="A23" s="120"/>
      <c r="B23" s="79" t="s">
        <v>50</v>
      </c>
      <c r="C23" s="145" t="s">
        <v>81</v>
      </c>
      <c r="D23" s="103" t="s">
        <v>3</v>
      </c>
      <c r="E23" s="80">
        <v>1</v>
      </c>
      <c r="F23" s="105"/>
      <c r="G23" s="102"/>
      <c r="H23" s="77">
        <f t="shared" si="7"/>
        <v>0</v>
      </c>
      <c r="I23" s="40">
        <f t="shared" si="0"/>
        <v>0</v>
      </c>
      <c r="J23" s="47">
        <f t="shared" si="8"/>
        <v>0</v>
      </c>
      <c r="K23" s="62"/>
      <c r="L23" s="34">
        <f t="shared" ref="L23:L39" si="22">F23</f>
        <v>0</v>
      </c>
      <c r="M23" s="36">
        <f t="shared" si="9"/>
        <v>0</v>
      </c>
      <c r="N23" s="35"/>
      <c r="O23" s="34">
        <f t="shared" si="1"/>
        <v>0</v>
      </c>
      <c r="P23" s="36">
        <f t="shared" si="10"/>
        <v>0</v>
      </c>
      <c r="Q23" s="40"/>
      <c r="R23" s="34">
        <f t="shared" si="2"/>
        <v>0</v>
      </c>
      <c r="S23" s="36">
        <f t="shared" si="11"/>
        <v>0</v>
      </c>
      <c r="T23" s="40"/>
      <c r="U23" s="34">
        <f t="shared" si="12"/>
        <v>0</v>
      </c>
      <c r="V23" s="36">
        <f t="shared" si="13"/>
        <v>0</v>
      </c>
      <c r="W23" s="56">
        <v>0.5</v>
      </c>
      <c r="X23" s="54">
        <f t="shared" si="3"/>
        <v>0</v>
      </c>
      <c r="Y23" s="55">
        <f t="shared" si="14"/>
        <v>0</v>
      </c>
      <c r="Z23" s="70"/>
      <c r="AA23" s="34">
        <f t="shared" si="15"/>
        <v>0</v>
      </c>
      <c r="AB23" s="36">
        <f t="shared" si="16"/>
        <v>0</v>
      </c>
      <c r="AC23" s="66">
        <v>0.5</v>
      </c>
      <c r="AD23" s="51">
        <f t="shared" si="17"/>
        <v>0</v>
      </c>
      <c r="AE23" s="52">
        <f t="shared" si="18"/>
        <v>0</v>
      </c>
      <c r="AF23" s="70">
        <v>0</v>
      </c>
      <c r="AG23" s="34">
        <f t="shared" si="19"/>
        <v>0</v>
      </c>
      <c r="AH23" s="73">
        <f t="shared" si="20"/>
        <v>0</v>
      </c>
      <c r="AI23" s="76"/>
      <c r="AJ23" s="93"/>
      <c r="AK23" s="93"/>
      <c r="AL23" s="93"/>
      <c r="AM23" s="21"/>
      <c r="AN23" s="20"/>
      <c r="AO23" s="8"/>
    </row>
    <row r="24" spans="1:41" s="2" customFormat="1">
      <c r="A24" s="120"/>
      <c r="B24" s="121" t="s">
        <v>77</v>
      </c>
      <c r="C24" s="145" t="s">
        <v>81</v>
      </c>
      <c r="D24" s="124" t="s">
        <v>3</v>
      </c>
      <c r="E24" s="133">
        <v>16</v>
      </c>
      <c r="F24" s="107"/>
      <c r="G24" s="102"/>
      <c r="H24" s="77">
        <f t="shared" si="7"/>
        <v>0</v>
      </c>
      <c r="I24" s="40">
        <f t="shared" si="0"/>
        <v>-38</v>
      </c>
      <c r="J24" s="47">
        <f t="shared" si="8"/>
        <v>0</v>
      </c>
      <c r="K24" s="62"/>
      <c r="L24" s="34">
        <f t="shared" si="22"/>
        <v>0</v>
      </c>
      <c r="M24" s="36">
        <f t="shared" si="9"/>
        <v>0</v>
      </c>
      <c r="N24" s="35"/>
      <c r="O24" s="34">
        <f t="shared" si="1"/>
        <v>0</v>
      </c>
      <c r="P24" s="36">
        <f t="shared" si="10"/>
        <v>0</v>
      </c>
      <c r="Q24" s="40"/>
      <c r="R24" s="34">
        <f t="shared" si="2"/>
        <v>0</v>
      </c>
      <c r="S24" s="36">
        <f t="shared" si="11"/>
        <v>0</v>
      </c>
      <c r="T24" s="40"/>
      <c r="U24" s="34">
        <f t="shared" si="12"/>
        <v>0</v>
      </c>
      <c r="V24" s="36">
        <f t="shared" si="13"/>
        <v>0</v>
      </c>
      <c r="W24" s="53">
        <v>39</v>
      </c>
      <c r="X24" s="54">
        <f t="shared" si="3"/>
        <v>0</v>
      </c>
      <c r="Y24" s="55">
        <f t="shared" si="14"/>
        <v>0</v>
      </c>
      <c r="Z24" s="40"/>
      <c r="AA24" s="34">
        <f t="shared" si="15"/>
        <v>0</v>
      </c>
      <c r="AB24" s="36">
        <f t="shared" si="16"/>
        <v>0</v>
      </c>
      <c r="AC24" s="53">
        <v>15</v>
      </c>
      <c r="AD24" s="54">
        <f t="shared" si="17"/>
        <v>0</v>
      </c>
      <c r="AE24" s="55">
        <f t="shared" si="18"/>
        <v>0</v>
      </c>
      <c r="AF24" s="40">
        <v>18</v>
      </c>
      <c r="AG24" s="34">
        <f t="shared" si="19"/>
        <v>0</v>
      </c>
      <c r="AH24" s="73">
        <f t="shared" si="20"/>
        <v>0</v>
      </c>
      <c r="AI24" s="76"/>
      <c r="AJ24" s="93"/>
      <c r="AK24" s="93"/>
      <c r="AL24" s="93"/>
      <c r="AM24" s="21">
        <f t="shared" ref="AM24:AM30" si="23">0.1*G24</f>
        <v>0</v>
      </c>
      <c r="AN24" s="20">
        <f t="shared" ref="AN24:AN30" si="24">SUM(AI24:AM24)</f>
        <v>0</v>
      </c>
      <c r="AO24" s="8" t="str">
        <f t="shared" ref="AO24:AO33" si="25">IF(AN24=G24,"Верно","Wrong!")</f>
        <v>Верно</v>
      </c>
    </row>
    <row r="25" spans="1:41" s="2" customFormat="1">
      <c r="A25" s="48"/>
      <c r="B25" s="121" t="s">
        <v>76</v>
      </c>
      <c r="C25" s="145" t="s">
        <v>81</v>
      </c>
      <c r="D25" s="124" t="s">
        <v>3</v>
      </c>
      <c r="E25" s="133">
        <v>1</v>
      </c>
      <c r="F25" s="107"/>
      <c r="G25" s="102"/>
      <c r="H25" s="77"/>
      <c r="I25" s="40"/>
      <c r="J25" s="47"/>
      <c r="K25" s="62"/>
      <c r="L25" s="34"/>
      <c r="M25" s="36"/>
      <c r="N25" s="35"/>
      <c r="O25" s="34"/>
      <c r="P25" s="36"/>
      <c r="Q25" s="40"/>
      <c r="R25" s="34"/>
      <c r="S25" s="36"/>
      <c r="T25" s="40"/>
      <c r="U25" s="34"/>
      <c r="V25" s="36"/>
      <c r="W25" s="53"/>
      <c r="X25" s="54"/>
      <c r="Y25" s="55"/>
      <c r="Z25" s="40"/>
      <c r="AA25" s="34"/>
      <c r="AB25" s="36"/>
      <c r="AC25" s="53"/>
      <c r="AD25" s="54"/>
      <c r="AE25" s="55"/>
      <c r="AF25" s="40"/>
      <c r="AG25" s="34"/>
      <c r="AH25" s="73"/>
      <c r="AI25" s="76"/>
      <c r="AJ25" s="93"/>
      <c r="AK25" s="93"/>
      <c r="AL25" s="93"/>
      <c r="AM25" s="21"/>
      <c r="AN25" s="20"/>
      <c r="AO25" s="8"/>
    </row>
    <row r="26" spans="1:41" s="2" customFormat="1">
      <c r="A26" s="48">
        <v>10</v>
      </c>
      <c r="B26" s="121" t="s">
        <v>78</v>
      </c>
      <c r="C26" s="145" t="s">
        <v>81</v>
      </c>
      <c r="D26" s="124" t="s">
        <v>4</v>
      </c>
      <c r="E26" s="133">
        <v>1000</v>
      </c>
      <c r="F26" s="107"/>
      <c r="G26" s="102"/>
      <c r="H26" s="77">
        <f t="shared" si="7"/>
        <v>0</v>
      </c>
      <c r="I26" s="40">
        <f t="shared" si="0"/>
        <v>1000</v>
      </c>
      <c r="J26" s="47">
        <f t="shared" si="8"/>
        <v>0</v>
      </c>
      <c r="K26" s="62"/>
      <c r="L26" s="34">
        <f t="shared" si="22"/>
        <v>0</v>
      </c>
      <c r="M26" s="36">
        <f t="shared" si="9"/>
        <v>0</v>
      </c>
      <c r="N26" s="35"/>
      <c r="O26" s="34">
        <f t="shared" si="1"/>
        <v>0</v>
      </c>
      <c r="P26" s="36">
        <f t="shared" si="10"/>
        <v>0</v>
      </c>
      <c r="Q26" s="40"/>
      <c r="R26" s="34">
        <f t="shared" si="2"/>
        <v>0</v>
      </c>
      <c r="S26" s="36">
        <f t="shared" si="11"/>
        <v>0</v>
      </c>
      <c r="T26" s="40"/>
      <c r="U26" s="34">
        <f t="shared" si="12"/>
        <v>0</v>
      </c>
      <c r="V26" s="36">
        <f t="shared" si="13"/>
        <v>0</v>
      </c>
      <c r="W26" s="40"/>
      <c r="X26" s="34">
        <f t="shared" si="3"/>
        <v>0</v>
      </c>
      <c r="Y26" s="36">
        <f t="shared" si="14"/>
        <v>0</v>
      </c>
      <c r="Z26" s="40"/>
      <c r="AA26" s="34">
        <f t="shared" si="15"/>
        <v>0</v>
      </c>
      <c r="AB26" s="36">
        <f t="shared" si="16"/>
        <v>0</v>
      </c>
      <c r="AC26" s="40"/>
      <c r="AD26" s="34">
        <f t="shared" si="17"/>
        <v>0</v>
      </c>
      <c r="AE26" s="36">
        <f t="shared" si="18"/>
        <v>0</v>
      </c>
      <c r="AF26" s="40">
        <v>1818</v>
      </c>
      <c r="AG26" s="34">
        <f t="shared" si="19"/>
        <v>0</v>
      </c>
      <c r="AH26" s="73">
        <f t="shared" si="20"/>
        <v>0</v>
      </c>
      <c r="AI26" s="76"/>
      <c r="AJ26" s="93"/>
      <c r="AK26" s="93"/>
      <c r="AL26" s="93"/>
      <c r="AM26" s="21">
        <f t="shared" si="23"/>
        <v>0</v>
      </c>
      <c r="AN26" s="20">
        <f t="shared" si="24"/>
        <v>0</v>
      </c>
      <c r="AO26" s="8" t="str">
        <f t="shared" si="25"/>
        <v>Верно</v>
      </c>
    </row>
    <row r="27" spans="1:41" s="2" customFormat="1">
      <c r="A27" s="48">
        <v>11</v>
      </c>
      <c r="B27" s="121" t="s">
        <v>51</v>
      </c>
      <c r="C27" s="145" t="s">
        <v>81</v>
      </c>
      <c r="D27" s="124" t="s">
        <v>3</v>
      </c>
      <c r="E27" s="134">
        <v>1</v>
      </c>
      <c r="F27" s="108"/>
      <c r="G27" s="102"/>
      <c r="H27" s="77">
        <f t="shared" si="7"/>
        <v>0</v>
      </c>
      <c r="I27" s="40">
        <f t="shared" si="0"/>
        <v>1</v>
      </c>
      <c r="J27" s="47">
        <f t="shared" si="8"/>
        <v>0</v>
      </c>
      <c r="K27" s="62"/>
      <c r="L27" s="34">
        <f t="shared" si="22"/>
        <v>0</v>
      </c>
      <c r="M27" s="36">
        <f t="shared" si="9"/>
        <v>0</v>
      </c>
      <c r="N27" s="35"/>
      <c r="O27" s="34">
        <f t="shared" si="1"/>
        <v>0</v>
      </c>
      <c r="P27" s="36">
        <f t="shared" si="10"/>
        <v>0</v>
      </c>
      <c r="Q27" s="40"/>
      <c r="R27" s="34">
        <f t="shared" si="2"/>
        <v>0</v>
      </c>
      <c r="S27" s="36">
        <f t="shared" si="11"/>
        <v>0</v>
      </c>
      <c r="T27" s="40"/>
      <c r="U27" s="34">
        <f t="shared" si="12"/>
        <v>0</v>
      </c>
      <c r="V27" s="36">
        <f t="shared" si="13"/>
        <v>0</v>
      </c>
      <c r="W27" s="40"/>
      <c r="X27" s="34">
        <f t="shared" si="3"/>
        <v>0</v>
      </c>
      <c r="Y27" s="36">
        <f t="shared" si="14"/>
        <v>0</v>
      </c>
      <c r="Z27" s="40"/>
      <c r="AA27" s="34">
        <f t="shared" si="15"/>
        <v>0</v>
      </c>
      <c r="AB27" s="36">
        <f t="shared" si="16"/>
        <v>0</v>
      </c>
      <c r="AC27" s="40"/>
      <c r="AD27" s="34">
        <f t="shared" si="17"/>
        <v>0</v>
      </c>
      <c r="AE27" s="36">
        <f t="shared" si="18"/>
        <v>0</v>
      </c>
      <c r="AF27" s="40">
        <v>4</v>
      </c>
      <c r="AG27" s="34">
        <f t="shared" si="19"/>
        <v>0</v>
      </c>
      <c r="AH27" s="73">
        <f t="shared" si="20"/>
        <v>0</v>
      </c>
      <c r="AI27" s="93"/>
      <c r="AJ27" s="93"/>
      <c r="AK27" s="93"/>
      <c r="AL27" s="93"/>
      <c r="AM27" s="21">
        <f t="shared" si="23"/>
        <v>0</v>
      </c>
      <c r="AN27" s="20">
        <f t="shared" si="24"/>
        <v>0</v>
      </c>
      <c r="AO27" s="8" t="str">
        <f t="shared" si="25"/>
        <v>Верно</v>
      </c>
    </row>
    <row r="28" spans="1:41" s="2" customFormat="1">
      <c r="A28" s="48">
        <v>12</v>
      </c>
      <c r="B28" s="121" t="s">
        <v>52</v>
      </c>
      <c r="C28" s="145" t="s">
        <v>81</v>
      </c>
      <c r="D28" s="124" t="s">
        <v>13</v>
      </c>
      <c r="E28" s="126">
        <v>1.5</v>
      </c>
      <c r="F28" s="108"/>
      <c r="G28" s="102"/>
      <c r="H28" s="77">
        <f t="shared" si="7"/>
        <v>0</v>
      </c>
      <c r="I28" s="40">
        <f t="shared" si="0"/>
        <v>1.5</v>
      </c>
      <c r="J28" s="47">
        <f t="shared" si="8"/>
        <v>0</v>
      </c>
      <c r="K28" s="62"/>
      <c r="L28" s="34">
        <f t="shared" si="22"/>
        <v>0</v>
      </c>
      <c r="M28" s="36">
        <f t="shared" si="9"/>
        <v>0</v>
      </c>
      <c r="N28" s="35"/>
      <c r="O28" s="34">
        <f t="shared" si="1"/>
        <v>0</v>
      </c>
      <c r="P28" s="36">
        <f t="shared" si="10"/>
        <v>0</v>
      </c>
      <c r="Q28" s="40"/>
      <c r="R28" s="34">
        <f t="shared" si="2"/>
        <v>0</v>
      </c>
      <c r="S28" s="36">
        <f t="shared" si="11"/>
        <v>0</v>
      </c>
      <c r="T28" s="40"/>
      <c r="U28" s="34">
        <f t="shared" si="12"/>
        <v>0</v>
      </c>
      <c r="V28" s="36">
        <f t="shared" si="13"/>
        <v>0</v>
      </c>
      <c r="W28" s="40"/>
      <c r="X28" s="34">
        <f t="shared" si="3"/>
        <v>0</v>
      </c>
      <c r="Y28" s="36">
        <f t="shared" si="14"/>
        <v>0</v>
      </c>
      <c r="Z28" s="40"/>
      <c r="AA28" s="34">
        <f t="shared" si="15"/>
        <v>0</v>
      </c>
      <c r="AB28" s="36">
        <f t="shared" si="16"/>
        <v>0</v>
      </c>
      <c r="AC28" s="40"/>
      <c r="AD28" s="34">
        <f t="shared" si="17"/>
        <v>0</v>
      </c>
      <c r="AE28" s="36">
        <f t="shared" si="18"/>
        <v>0</v>
      </c>
      <c r="AF28" s="40">
        <v>1</v>
      </c>
      <c r="AG28" s="34">
        <f t="shared" si="19"/>
        <v>0</v>
      </c>
      <c r="AH28" s="73">
        <f t="shared" si="20"/>
        <v>0</v>
      </c>
      <c r="AI28" s="76"/>
      <c r="AJ28" s="122"/>
      <c r="AK28" s="93"/>
      <c r="AL28" s="93"/>
      <c r="AM28" s="21">
        <f t="shared" si="23"/>
        <v>0</v>
      </c>
      <c r="AN28" s="20">
        <f t="shared" si="24"/>
        <v>0</v>
      </c>
      <c r="AO28" s="8" t="str">
        <f t="shared" si="25"/>
        <v>Верно</v>
      </c>
    </row>
    <row r="29" spans="1:41" s="4" customFormat="1" ht="37.5" customHeight="1" outlineLevel="1">
      <c r="A29" s="48">
        <v>13</v>
      </c>
      <c r="B29" s="79" t="s">
        <v>56</v>
      </c>
      <c r="C29" s="145" t="s">
        <v>81</v>
      </c>
      <c r="D29" s="103" t="s">
        <v>32</v>
      </c>
      <c r="E29" s="80">
        <v>1</v>
      </c>
      <c r="F29" s="105"/>
      <c r="G29" s="102"/>
      <c r="H29" s="77">
        <f t="shared" si="7"/>
        <v>0</v>
      </c>
      <c r="I29" s="40">
        <f t="shared" si="0"/>
        <v>0</v>
      </c>
      <c r="J29" s="47">
        <f t="shared" si="8"/>
        <v>0</v>
      </c>
      <c r="K29" s="62"/>
      <c r="L29" s="34">
        <f t="shared" si="22"/>
        <v>0</v>
      </c>
      <c r="M29" s="36">
        <f t="shared" si="9"/>
        <v>0</v>
      </c>
      <c r="N29" s="35"/>
      <c r="O29" s="34">
        <f t="shared" si="1"/>
        <v>0</v>
      </c>
      <c r="P29" s="36">
        <f t="shared" si="10"/>
        <v>0</v>
      </c>
      <c r="Q29" s="40"/>
      <c r="R29" s="34">
        <f t="shared" si="2"/>
        <v>0</v>
      </c>
      <c r="S29" s="36">
        <f t="shared" si="11"/>
        <v>0</v>
      </c>
      <c r="T29" s="40"/>
      <c r="U29" s="34">
        <f t="shared" si="12"/>
        <v>0</v>
      </c>
      <c r="V29" s="36">
        <f t="shared" si="13"/>
        <v>0</v>
      </c>
      <c r="W29" s="50">
        <v>1</v>
      </c>
      <c r="X29" s="51">
        <f t="shared" si="3"/>
        <v>0</v>
      </c>
      <c r="Y29" s="52">
        <f t="shared" si="14"/>
        <v>0</v>
      </c>
      <c r="Z29" s="40"/>
      <c r="AA29" s="34">
        <f t="shared" si="15"/>
        <v>0</v>
      </c>
      <c r="AB29" s="36">
        <f t="shared" si="16"/>
        <v>0</v>
      </c>
      <c r="AC29" s="40"/>
      <c r="AD29" s="34">
        <f t="shared" si="17"/>
        <v>0</v>
      </c>
      <c r="AE29" s="36">
        <f t="shared" si="18"/>
        <v>0</v>
      </c>
      <c r="AF29" s="40">
        <v>0</v>
      </c>
      <c r="AG29" s="34">
        <f t="shared" si="19"/>
        <v>0</v>
      </c>
      <c r="AH29" s="73">
        <f t="shared" si="20"/>
        <v>0</v>
      </c>
      <c r="AI29" s="93"/>
      <c r="AJ29" s="93"/>
      <c r="AK29" s="93"/>
      <c r="AL29" s="94"/>
      <c r="AM29" s="21">
        <f t="shared" si="23"/>
        <v>0</v>
      </c>
      <c r="AN29" s="20">
        <f t="shared" si="24"/>
        <v>0</v>
      </c>
      <c r="AO29" s="8" t="str">
        <f t="shared" si="25"/>
        <v>Верно</v>
      </c>
    </row>
    <row r="30" spans="1:41" s="5" customFormat="1" ht="19.5" customHeight="1">
      <c r="A30" s="48">
        <v>14</v>
      </c>
      <c r="B30" s="98" t="s">
        <v>65</v>
      </c>
      <c r="C30" s="141"/>
      <c r="D30" s="103" t="s">
        <v>9</v>
      </c>
      <c r="E30" s="109">
        <v>1</v>
      </c>
      <c r="F30" s="105"/>
      <c r="G30" s="102"/>
      <c r="H30" s="77">
        <f t="shared" si="7"/>
        <v>0</v>
      </c>
      <c r="I30" s="40">
        <f t="shared" si="0"/>
        <v>-7.7</v>
      </c>
      <c r="J30" s="47">
        <f t="shared" si="8"/>
        <v>0</v>
      </c>
      <c r="K30" s="62"/>
      <c r="L30" s="34">
        <f t="shared" si="22"/>
        <v>0</v>
      </c>
      <c r="M30" s="36">
        <f t="shared" si="9"/>
        <v>0</v>
      </c>
      <c r="N30" s="35"/>
      <c r="O30" s="34">
        <f t="shared" si="1"/>
        <v>0</v>
      </c>
      <c r="P30" s="36">
        <f t="shared" si="10"/>
        <v>0</v>
      </c>
      <c r="Q30" s="53">
        <v>1.2</v>
      </c>
      <c r="R30" s="54">
        <f t="shared" si="2"/>
        <v>0</v>
      </c>
      <c r="S30" s="55">
        <f t="shared" si="11"/>
        <v>0</v>
      </c>
      <c r="T30" s="53">
        <v>2</v>
      </c>
      <c r="U30" s="54">
        <f t="shared" si="12"/>
        <v>0</v>
      </c>
      <c r="V30" s="55">
        <f t="shared" si="13"/>
        <v>0</v>
      </c>
      <c r="W30" s="53">
        <v>2</v>
      </c>
      <c r="X30" s="54">
        <f t="shared" si="3"/>
        <v>0</v>
      </c>
      <c r="Y30" s="55">
        <f t="shared" si="14"/>
        <v>0</v>
      </c>
      <c r="Z30" s="53">
        <v>3.5</v>
      </c>
      <c r="AA30" s="54">
        <f t="shared" si="15"/>
        <v>0</v>
      </c>
      <c r="AB30" s="55">
        <f t="shared" si="16"/>
        <v>0</v>
      </c>
      <c r="AC30" s="40"/>
      <c r="AD30" s="34">
        <f t="shared" si="17"/>
        <v>0</v>
      </c>
      <c r="AE30" s="36">
        <f t="shared" si="18"/>
        <v>0</v>
      </c>
      <c r="AF30" s="40">
        <v>-8.8817841970012523E-16</v>
      </c>
      <c r="AG30" s="34">
        <f t="shared" si="19"/>
        <v>0</v>
      </c>
      <c r="AH30" s="73">
        <f t="shared" si="20"/>
        <v>0</v>
      </c>
      <c r="AI30" s="93"/>
      <c r="AJ30" s="93"/>
      <c r="AK30" s="123"/>
      <c r="AL30" s="95"/>
      <c r="AM30" s="21">
        <f t="shared" si="23"/>
        <v>0</v>
      </c>
      <c r="AN30" s="20">
        <f t="shared" si="24"/>
        <v>0</v>
      </c>
      <c r="AO30" s="8" t="str">
        <f t="shared" si="25"/>
        <v>Верно</v>
      </c>
    </row>
    <row r="31" spans="1:41" s="2" customFormat="1" ht="18.75" customHeight="1">
      <c r="A31" s="48">
        <v>15</v>
      </c>
      <c r="B31" s="79" t="s">
        <v>83</v>
      </c>
      <c r="C31" s="145" t="s">
        <v>81</v>
      </c>
      <c r="D31" s="103" t="s">
        <v>9</v>
      </c>
      <c r="E31" s="80">
        <v>1</v>
      </c>
      <c r="F31" s="105"/>
      <c r="G31" s="102"/>
      <c r="H31" s="77">
        <f t="shared" si="7"/>
        <v>0</v>
      </c>
      <c r="I31" s="40">
        <f t="shared" si="0"/>
        <v>1</v>
      </c>
      <c r="J31" s="47">
        <f t="shared" si="8"/>
        <v>0</v>
      </c>
      <c r="K31" s="62"/>
      <c r="L31" s="34">
        <f t="shared" si="22"/>
        <v>0</v>
      </c>
      <c r="M31" s="36">
        <f t="shared" si="9"/>
        <v>0</v>
      </c>
      <c r="N31" s="35"/>
      <c r="O31" s="34">
        <f t="shared" si="1"/>
        <v>0</v>
      </c>
      <c r="P31" s="36">
        <f t="shared" si="10"/>
        <v>0</v>
      </c>
      <c r="Q31" s="40"/>
      <c r="R31" s="34">
        <f t="shared" si="2"/>
        <v>0</v>
      </c>
      <c r="S31" s="36">
        <f t="shared" si="11"/>
        <v>0</v>
      </c>
      <c r="T31" s="40"/>
      <c r="U31" s="34">
        <f t="shared" si="12"/>
        <v>0</v>
      </c>
      <c r="V31" s="36">
        <f t="shared" si="13"/>
        <v>0</v>
      </c>
      <c r="W31" s="40"/>
      <c r="X31" s="34">
        <f t="shared" si="3"/>
        <v>0</v>
      </c>
      <c r="Y31" s="36">
        <f t="shared" si="14"/>
        <v>0</v>
      </c>
      <c r="Z31" s="40"/>
      <c r="AA31" s="34">
        <f t="shared" si="15"/>
        <v>0</v>
      </c>
      <c r="AB31" s="36">
        <f t="shared" si="16"/>
        <v>0</v>
      </c>
      <c r="AC31" s="40"/>
      <c r="AD31" s="34">
        <f t="shared" si="17"/>
        <v>0</v>
      </c>
      <c r="AE31" s="36">
        <f t="shared" si="18"/>
        <v>0</v>
      </c>
      <c r="AF31" s="40">
        <v>0</v>
      </c>
      <c r="AG31" s="34">
        <f t="shared" si="19"/>
        <v>0</v>
      </c>
      <c r="AH31" s="73">
        <f t="shared" si="20"/>
        <v>0</v>
      </c>
      <c r="AI31" s="93"/>
      <c r="AJ31" s="93"/>
      <c r="AK31" s="93"/>
      <c r="AL31" s="96"/>
      <c r="AM31" s="23"/>
      <c r="AN31" s="24"/>
      <c r="AO31" s="8" t="str">
        <f t="shared" si="25"/>
        <v>Верно</v>
      </c>
    </row>
    <row r="32" spans="1:41" s="2" customFormat="1" ht="18.75" customHeight="1">
      <c r="A32" s="48"/>
      <c r="B32" s="147" t="s">
        <v>85</v>
      </c>
      <c r="C32" s="145"/>
      <c r="D32" s="117"/>
      <c r="E32" s="80"/>
      <c r="F32" s="105"/>
      <c r="G32" s="102"/>
      <c r="H32" s="77"/>
      <c r="I32" s="40"/>
      <c r="J32" s="47"/>
      <c r="K32" s="62"/>
      <c r="L32" s="34"/>
      <c r="M32" s="36"/>
      <c r="N32" s="35"/>
      <c r="O32" s="34"/>
      <c r="P32" s="36"/>
      <c r="Q32" s="40"/>
      <c r="R32" s="34"/>
      <c r="S32" s="36"/>
      <c r="T32" s="40"/>
      <c r="U32" s="34"/>
      <c r="V32" s="36"/>
      <c r="W32" s="40"/>
      <c r="X32" s="34"/>
      <c r="Y32" s="36"/>
      <c r="Z32" s="40"/>
      <c r="AA32" s="34"/>
      <c r="AB32" s="36"/>
      <c r="AC32" s="40"/>
      <c r="AD32" s="34"/>
      <c r="AE32" s="36"/>
      <c r="AF32" s="40"/>
      <c r="AG32" s="34"/>
      <c r="AH32" s="73"/>
      <c r="AI32" s="93"/>
      <c r="AJ32" s="93"/>
      <c r="AK32" s="93"/>
      <c r="AL32" s="96"/>
      <c r="AM32" s="23"/>
      <c r="AN32" s="24"/>
      <c r="AO32" s="8"/>
    </row>
    <row r="33" spans="1:41" s="2" customFormat="1" ht="16.5" customHeight="1">
      <c r="A33" s="49" t="s">
        <v>17</v>
      </c>
      <c r="B33" s="121" t="s">
        <v>75</v>
      </c>
      <c r="C33" s="145" t="s">
        <v>81</v>
      </c>
      <c r="D33" s="124" t="s">
        <v>13</v>
      </c>
      <c r="E33" s="125">
        <v>15</v>
      </c>
      <c r="F33" s="105"/>
      <c r="G33" s="102"/>
      <c r="H33" s="77">
        <f t="shared" si="7"/>
        <v>0</v>
      </c>
      <c r="I33" s="40">
        <f t="shared" si="0"/>
        <v>-51</v>
      </c>
      <c r="J33" s="47">
        <f t="shared" si="8"/>
        <v>0</v>
      </c>
      <c r="K33" s="62"/>
      <c r="L33" s="34">
        <f t="shared" si="22"/>
        <v>0</v>
      </c>
      <c r="M33" s="36">
        <f t="shared" si="9"/>
        <v>0</v>
      </c>
      <c r="N33" s="35"/>
      <c r="O33" s="34">
        <f t="shared" si="1"/>
        <v>0</v>
      </c>
      <c r="P33" s="36">
        <f t="shared" si="10"/>
        <v>0</v>
      </c>
      <c r="Q33" s="40"/>
      <c r="R33" s="34">
        <f t="shared" si="2"/>
        <v>0</v>
      </c>
      <c r="S33" s="36">
        <f t="shared" si="11"/>
        <v>0</v>
      </c>
      <c r="T33" s="53">
        <v>20</v>
      </c>
      <c r="U33" s="54">
        <f t="shared" si="12"/>
        <v>0</v>
      </c>
      <c r="V33" s="55">
        <f t="shared" si="13"/>
        <v>0</v>
      </c>
      <c r="W33" s="67">
        <f>53-7</f>
        <v>46</v>
      </c>
      <c r="X33" s="68">
        <f t="shared" si="3"/>
        <v>0</v>
      </c>
      <c r="Y33" s="69">
        <f t="shared" si="14"/>
        <v>0</v>
      </c>
      <c r="Z33" s="40"/>
      <c r="AA33" s="34">
        <f t="shared" si="15"/>
        <v>0</v>
      </c>
      <c r="AB33" s="36">
        <f t="shared" si="16"/>
        <v>0</v>
      </c>
      <c r="AC33" s="40"/>
      <c r="AD33" s="34">
        <f t="shared" si="17"/>
        <v>0</v>
      </c>
      <c r="AE33" s="36">
        <f t="shared" si="18"/>
        <v>0</v>
      </c>
      <c r="AF33" s="40">
        <v>6.4590000000000032</v>
      </c>
      <c r="AG33" s="34">
        <f t="shared" si="19"/>
        <v>0</v>
      </c>
      <c r="AH33" s="73">
        <f t="shared" si="20"/>
        <v>0</v>
      </c>
      <c r="AI33" s="93"/>
      <c r="AJ33" s="93"/>
      <c r="AK33" s="93"/>
      <c r="AL33" s="96"/>
      <c r="AM33" s="21">
        <f t="shared" ref="AM33" si="26">0.1*G33</f>
        <v>0</v>
      </c>
      <c r="AN33" s="20">
        <f t="shared" ref="AN33" si="27">SUM(AI33:AM33)</f>
        <v>0</v>
      </c>
      <c r="AO33" s="8" t="str">
        <f t="shared" si="25"/>
        <v>Верно</v>
      </c>
    </row>
    <row r="34" spans="1:41" s="8" customFormat="1" ht="31.5">
      <c r="A34" s="49" t="s">
        <v>63</v>
      </c>
      <c r="B34" s="79" t="s">
        <v>84</v>
      </c>
      <c r="C34" s="145" t="s">
        <v>81</v>
      </c>
      <c r="D34" s="103"/>
      <c r="E34" s="81"/>
      <c r="F34" s="105"/>
      <c r="G34" s="102"/>
      <c r="H34" s="77">
        <f t="shared" si="7"/>
        <v>0</v>
      </c>
      <c r="I34" s="40">
        <f t="shared" ref="I34:I39" si="28">E34-K34-N34-Q34-T34-W34-Z34-AC34</f>
        <v>0</v>
      </c>
      <c r="J34" s="47">
        <f t="shared" si="8"/>
        <v>0</v>
      </c>
      <c r="K34" s="62"/>
      <c r="L34" s="34">
        <f t="shared" si="22"/>
        <v>0</v>
      </c>
      <c r="M34" s="36">
        <f t="shared" si="9"/>
        <v>0</v>
      </c>
      <c r="N34" s="35"/>
      <c r="O34" s="34">
        <f t="shared" si="1"/>
        <v>0</v>
      </c>
      <c r="P34" s="36">
        <f t="shared" si="10"/>
        <v>0</v>
      </c>
      <c r="Q34" s="40"/>
      <c r="R34" s="34">
        <f t="shared" si="2"/>
        <v>0</v>
      </c>
      <c r="S34" s="36">
        <f t="shared" si="11"/>
        <v>0</v>
      </c>
      <c r="T34" s="40"/>
      <c r="U34" s="34">
        <f t="shared" si="12"/>
        <v>0</v>
      </c>
      <c r="V34" s="36">
        <f t="shared" si="13"/>
        <v>0</v>
      </c>
      <c r="W34" s="40"/>
      <c r="X34" s="34">
        <f t="shared" si="3"/>
        <v>0</v>
      </c>
      <c r="Y34" s="36">
        <f t="shared" si="14"/>
        <v>0</v>
      </c>
      <c r="Z34" s="40"/>
      <c r="AA34" s="34">
        <f t="shared" si="15"/>
        <v>0</v>
      </c>
      <c r="AB34" s="36">
        <f t="shared" si="16"/>
        <v>0</v>
      </c>
      <c r="AC34" s="40"/>
      <c r="AD34" s="34">
        <f t="shared" si="17"/>
        <v>0</v>
      </c>
      <c r="AE34" s="36">
        <f t="shared" si="18"/>
        <v>0</v>
      </c>
      <c r="AF34" s="40">
        <v>0.1</v>
      </c>
      <c r="AG34" s="34">
        <f t="shared" si="19"/>
        <v>0</v>
      </c>
      <c r="AH34" s="73">
        <f t="shared" si="20"/>
        <v>0</v>
      </c>
      <c r="AI34" s="76"/>
      <c r="AJ34" s="93"/>
      <c r="AK34" s="76"/>
      <c r="AL34" s="97"/>
      <c r="AM34" s="21">
        <f t="shared" ref="AM34:AM39" si="29">0.1*G34</f>
        <v>0</v>
      </c>
      <c r="AN34" s="20">
        <f t="shared" ref="AN34:AN39" si="30">SUM(AI34:AM34)</f>
        <v>0</v>
      </c>
      <c r="AO34" s="8" t="str">
        <f t="shared" ref="AO34:AO39" si="31">IF(AN34=G34,"Верно","Wrong!")</f>
        <v>Верно</v>
      </c>
    </row>
    <row r="35" spans="1:41" s="8" customFormat="1" ht="31.5">
      <c r="A35" s="49" t="s">
        <v>64</v>
      </c>
      <c r="B35" s="121" t="s">
        <v>21</v>
      </c>
      <c r="C35" s="138"/>
      <c r="D35" s="124" t="s">
        <v>4</v>
      </c>
      <c r="E35" s="126">
        <v>1</v>
      </c>
      <c r="F35" s="110"/>
      <c r="G35" s="102"/>
      <c r="H35" s="77">
        <f t="shared" si="7"/>
        <v>0</v>
      </c>
      <c r="I35" s="40">
        <f t="shared" si="28"/>
        <v>0</v>
      </c>
      <c r="J35" s="47">
        <f t="shared" si="8"/>
        <v>0</v>
      </c>
      <c r="K35" s="62"/>
      <c r="L35" s="34">
        <f t="shared" si="22"/>
        <v>0</v>
      </c>
      <c r="M35" s="36">
        <f t="shared" si="9"/>
        <v>0</v>
      </c>
      <c r="N35" s="35"/>
      <c r="O35" s="34">
        <f t="shared" si="1"/>
        <v>0</v>
      </c>
      <c r="P35" s="36">
        <f t="shared" si="10"/>
        <v>0</v>
      </c>
      <c r="Q35" s="40"/>
      <c r="R35" s="34">
        <f t="shared" si="2"/>
        <v>0</v>
      </c>
      <c r="S35" s="36">
        <f t="shared" si="11"/>
        <v>0</v>
      </c>
      <c r="T35" s="56">
        <v>0.3</v>
      </c>
      <c r="U35" s="54">
        <f t="shared" si="12"/>
        <v>0</v>
      </c>
      <c r="V35" s="55">
        <f t="shared" si="13"/>
        <v>0</v>
      </c>
      <c r="W35" s="56">
        <v>0.5</v>
      </c>
      <c r="X35" s="54">
        <f t="shared" si="3"/>
        <v>0</v>
      </c>
      <c r="Y35" s="55">
        <f t="shared" si="14"/>
        <v>0</v>
      </c>
      <c r="Z35" s="40"/>
      <c r="AA35" s="34">
        <f t="shared" si="15"/>
        <v>0</v>
      </c>
      <c r="AB35" s="36">
        <f t="shared" si="16"/>
        <v>0</v>
      </c>
      <c r="AC35" s="66">
        <v>0.2</v>
      </c>
      <c r="AD35" s="51">
        <f t="shared" si="17"/>
        <v>0</v>
      </c>
      <c r="AE35" s="52">
        <f t="shared" si="18"/>
        <v>0</v>
      </c>
      <c r="AF35" s="70">
        <v>0</v>
      </c>
      <c r="AG35" s="34">
        <f t="shared" si="19"/>
        <v>0</v>
      </c>
      <c r="AH35" s="73">
        <f t="shared" si="20"/>
        <v>0</v>
      </c>
      <c r="AI35" s="76"/>
      <c r="AJ35" s="76"/>
      <c r="AK35" s="76"/>
      <c r="AL35" s="93"/>
      <c r="AM35" s="21">
        <f t="shared" si="29"/>
        <v>0</v>
      </c>
      <c r="AN35" s="20">
        <f t="shared" si="30"/>
        <v>0</v>
      </c>
      <c r="AO35" s="8" t="str">
        <f t="shared" si="31"/>
        <v>Верно</v>
      </c>
    </row>
    <row r="36" spans="1:41" s="8" customFormat="1" ht="18.75" customHeight="1">
      <c r="A36" s="49" t="s">
        <v>14</v>
      </c>
      <c r="B36" s="121" t="s">
        <v>66</v>
      </c>
      <c r="C36" s="138"/>
      <c r="D36" s="124" t="s">
        <v>4</v>
      </c>
      <c r="E36" s="126">
        <v>1</v>
      </c>
      <c r="F36" s="110"/>
      <c r="G36" s="102"/>
      <c r="H36" s="77">
        <f t="shared" si="7"/>
        <v>0</v>
      </c>
      <c r="I36" s="40">
        <f t="shared" si="28"/>
        <v>0</v>
      </c>
      <c r="J36" s="47">
        <f t="shared" si="8"/>
        <v>0</v>
      </c>
      <c r="K36" s="62"/>
      <c r="L36" s="34">
        <f t="shared" si="22"/>
        <v>0</v>
      </c>
      <c r="M36" s="36">
        <f t="shared" si="9"/>
        <v>0</v>
      </c>
      <c r="N36" s="35"/>
      <c r="O36" s="34">
        <f t="shared" si="1"/>
        <v>0</v>
      </c>
      <c r="P36" s="36">
        <f t="shared" si="10"/>
        <v>0</v>
      </c>
      <c r="Q36" s="40"/>
      <c r="R36" s="34">
        <f t="shared" si="2"/>
        <v>0</v>
      </c>
      <c r="S36" s="36">
        <f t="shared" si="11"/>
        <v>0</v>
      </c>
      <c r="T36" s="40"/>
      <c r="U36" s="34">
        <f t="shared" si="12"/>
        <v>0</v>
      </c>
      <c r="V36" s="36">
        <f t="shared" si="13"/>
        <v>0</v>
      </c>
      <c r="W36" s="40"/>
      <c r="X36" s="34">
        <f t="shared" si="3"/>
        <v>0</v>
      </c>
      <c r="Y36" s="36">
        <f t="shared" si="14"/>
        <v>0</v>
      </c>
      <c r="Z36" s="40"/>
      <c r="AA36" s="34">
        <f t="shared" si="15"/>
        <v>0</v>
      </c>
      <c r="AB36" s="36">
        <f t="shared" si="16"/>
        <v>0</v>
      </c>
      <c r="AC36" s="50">
        <v>1</v>
      </c>
      <c r="AD36" s="51">
        <f t="shared" si="17"/>
        <v>0</v>
      </c>
      <c r="AE36" s="52">
        <f t="shared" si="18"/>
        <v>0</v>
      </c>
      <c r="AF36" s="40">
        <v>0</v>
      </c>
      <c r="AG36" s="34">
        <f t="shared" si="19"/>
        <v>0</v>
      </c>
      <c r="AH36" s="73">
        <f t="shared" si="20"/>
        <v>0</v>
      </c>
      <c r="AI36" s="76"/>
      <c r="AJ36" s="76"/>
      <c r="AK36" s="76"/>
      <c r="AL36" s="93"/>
      <c r="AM36" s="21">
        <f t="shared" si="29"/>
        <v>0</v>
      </c>
      <c r="AN36" s="20">
        <f t="shared" si="30"/>
        <v>0</v>
      </c>
      <c r="AO36" s="8" t="str">
        <f t="shared" si="31"/>
        <v>Верно</v>
      </c>
    </row>
    <row r="37" spans="1:41" s="8" customFormat="1" ht="34.5" customHeight="1">
      <c r="A37" s="49" t="s">
        <v>15</v>
      </c>
      <c r="B37" s="127" t="s">
        <v>67</v>
      </c>
      <c r="C37" s="142"/>
      <c r="D37" s="124" t="s">
        <v>9</v>
      </c>
      <c r="E37" s="128">
        <v>1</v>
      </c>
      <c r="F37" s="105"/>
      <c r="G37" s="102"/>
      <c r="H37" s="77">
        <f t="shared" si="7"/>
        <v>0</v>
      </c>
      <c r="I37" s="40">
        <f t="shared" si="28"/>
        <v>-999</v>
      </c>
      <c r="J37" s="47">
        <f t="shared" si="8"/>
        <v>0</v>
      </c>
      <c r="K37" s="62"/>
      <c r="L37" s="34">
        <f t="shared" si="22"/>
        <v>0</v>
      </c>
      <c r="M37" s="36">
        <f t="shared" si="9"/>
        <v>0</v>
      </c>
      <c r="N37" s="35"/>
      <c r="O37" s="34">
        <f t="shared" si="1"/>
        <v>0</v>
      </c>
      <c r="P37" s="36">
        <f t="shared" si="10"/>
        <v>0</v>
      </c>
      <c r="Q37" s="40"/>
      <c r="R37" s="34">
        <f t="shared" si="2"/>
        <v>0</v>
      </c>
      <c r="S37" s="36">
        <f t="shared" si="11"/>
        <v>0</v>
      </c>
      <c r="T37" s="53">
        <v>1000</v>
      </c>
      <c r="U37" s="54">
        <f t="shared" si="12"/>
        <v>0</v>
      </c>
      <c r="V37" s="55">
        <f t="shared" si="13"/>
        <v>0</v>
      </c>
      <c r="W37" s="40"/>
      <c r="X37" s="34">
        <f t="shared" si="3"/>
        <v>0</v>
      </c>
      <c r="Y37" s="36">
        <f t="shared" si="14"/>
        <v>0</v>
      </c>
      <c r="Z37" s="40"/>
      <c r="AA37" s="34">
        <f t="shared" si="15"/>
        <v>0</v>
      </c>
      <c r="AB37" s="36">
        <f t="shared" si="16"/>
        <v>0</v>
      </c>
      <c r="AC37" s="40"/>
      <c r="AD37" s="34">
        <f t="shared" si="17"/>
        <v>0</v>
      </c>
      <c r="AE37" s="36">
        <f t="shared" si="18"/>
        <v>0</v>
      </c>
      <c r="AF37" s="40">
        <v>3985</v>
      </c>
      <c r="AG37" s="34">
        <f t="shared" si="19"/>
        <v>0</v>
      </c>
      <c r="AH37" s="73">
        <f t="shared" si="20"/>
        <v>0</v>
      </c>
      <c r="AI37" s="93"/>
      <c r="AJ37" s="76"/>
      <c r="AK37" s="76"/>
      <c r="AL37" s="93"/>
      <c r="AM37" s="21">
        <f t="shared" si="29"/>
        <v>0</v>
      </c>
      <c r="AN37" s="20">
        <f t="shared" si="30"/>
        <v>0</v>
      </c>
      <c r="AO37" s="8" t="str">
        <f t="shared" si="31"/>
        <v>Верно</v>
      </c>
    </row>
    <row r="38" spans="1:41" s="8" customFormat="1" ht="18" customHeight="1">
      <c r="A38" s="49" t="s">
        <v>16</v>
      </c>
      <c r="B38" s="121" t="s">
        <v>22</v>
      </c>
      <c r="C38" s="138"/>
      <c r="D38" s="124" t="s">
        <v>9</v>
      </c>
      <c r="E38" s="126">
        <v>1</v>
      </c>
      <c r="F38" s="105"/>
      <c r="G38" s="102"/>
      <c r="H38" s="77">
        <f t="shared" si="7"/>
        <v>0</v>
      </c>
      <c r="I38" s="40">
        <f t="shared" si="28"/>
        <v>1</v>
      </c>
      <c r="J38" s="47">
        <f t="shared" si="8"/>
        <v>0</v>
      </c>
      <c r="K38" s="62"/>
      <c r="L38" s="34">
        <f t="shared" si="22"/>
        <v>0</v>
      </c>
      <c r="M38" s="36">
        <f t="shared" si="9"/>
        <v>0</v>
      </c>
      <c r="N38" s="35"/>
      <c r="O38" s="34">
        <f t="shared" si="1"/>
        <v>0</v>
      </c>
      <c r="P38" s="36">
        <f t="shared" si="10"/>
        <v>0</v>
      </c>
      <c r="Q38" s="40"/>
      <c r="R38" s="34">
        <f t="shared" si="2"/>
        <v>0</v>
      </c>
      <c r="S38" s="36">
        <f t="shared" si="11"/>
        <v>0</v>
      </c>
      <c r="T38" s="40"/>
      <c r="U38" s="34">
        <f t="shared" si="12"/>
        <v>0</v>
      </c>
      <c r="V38" s="36">
        <f t="shared" si="13"/>
        <v>0</v>
      </c>
      <c r="W38" s="40"/>
      <c r="X38" s="34">
        <f t="shared" si="3"/>
        <v>0</v>
      </c>
      <c r="Y38" s="36">
        <f t="shared" si="14"/>
        <v>0</v>
      </c>
      <c r="Z38" s="40"/>
      <c r="AA38" s="34">
        <f t="shared" si="15"/>
        <v>0</v>
      </c>
      <c r="AB38" s="36">
        <f t="shared" si="16"/>
        <v>0</v>
      </c>
      <c r="AC38" s="40"/>
      <c r="AD38" s="34">
        <f t="shared" si="17"/>
        <v>0</v>
      </c>
      <c r="AE38" s="36">
        <f t="shared" si="18"/>
        <v>0</v>
      </c>
      <c r="AF38" s="40">
        <v>1</v>
      </c>
      <c r="AG38" s="34">
        <f t="shared" si="19"/>
        <v>0</v>
      </c>
      <c r="AH38" s="73">
        <f t="shared" si="20"/>
        <v>0</v>
      </c>
      <c r="AI38" s="76"/>
      <c r="AJ38" s="76"/>
      <c r="AK38" s="76"/>
      <c r="AL38" s="93"/>
      <c r="AM38" s="21">
        <f t="shared" si="29"/>
        <v>0</v>
      </c>
      <c r="AN38" s="20">
        <f t="shared" si="30"/>
        <v>0</v>
      </c>
      <c r="AO38" s="8" t="str">
        <f t="shared" si="31"/>
        <v>Верно</v>
      </c>
    </row>
    <row r="39" spans="1:41" s="8" customFormat="1" ht="32.25" thickBot="1">
      <c r="A39" s="49" t="s">
        <v>18</v>
      </c>
      <c r="B39" s="129" t="s">
        <v>19</v>
      </c>
      <c r="C39" s="143"/>
      <c r="D39" s="130" t="s">
        <v>9</v>
      </c>
      <c r="E39" s="131">
        <v>1</v>
      </c>
      <c r="F39" s="105"/>
      <c r="G39" s="102"/>
      <c r="H39" s="78">
        <f t="shared" si="7"/>
        <v>0</v>
      </c>
      <c r="I39" s="40">
        <f t="shared" si="28"/>
        <v>1</v>
      </c>
      <c r="J39" s="47">
        <f t="shared" si="8"/>
        <v>0</v>
      </c>
      <c r="K39" s="65"/>
      <c r="L39" s="38">
        <f t="shared" si="22"/>
        <v>0</v>
      </c>
      <c r="M39" s="39">
        <f t="shared" si="9"/>
        <v>0</v>
      </c>
      <c r="N39" s="37"/>
      <c r="O39" s="38">
        <f t="shared" si="1"/>
        <v>0</v>
      </c>
      <c r="P39" s="39">
        <f t="shared" si="10"/>
        <v>0</v>
      </c>
      <c r="Q39" s="41"/>
      <c r="R39" s="38">
        <f t="shared" si="2"/>
        <v>0</v>
      </c>
      <c r="S39" s="39">
        <f t="shared" si="11"/>
        <v>0</v>
      </c>
      <c r="T39" s="41"/>
      <c r="U39" s="38">
        <f t="shared" si="12"/>
        <v>0</v>
      </c>
      <c r="V39" s="39">
        <f t="shared" si="13"/>
        <v>0</v>
      </c>
      <c r="W39" s="41"/>
      <c r="X39" s="38">
        <f t="shared" si="3"/>
        <v>0</v>
      </c>
      <c r="Y39" s="39">
        <f t="shared" si="14"/>
        <v>0</v>
      </c>
      <c r="Z39" s="41"/>
      <c r="AA39" s="38">
        <f>X39</f>
        <v>0</v>
      </c>
      <c r="AB39" s="39">
        <f t="shared" si="16"/>
        <v>0</v>
      </c>
      <c r="AC39" s="41"/>
      <c r="AD39" s="38">
        <f>AA39</f>
        <v>0</v>
      </c>
      <c r="AE39" s="39">
        <f t="shared" si="18"/>
        <v>0</v>
      </c>
      <c r="AF39" s="41">
        <v>1</v>
      </c>
      <c r="AG39" s="38">
        <f>AD39</f>
        <v>0</v>
      </c>
      <c r="AH39" s="74">
        <f t="shared" si="20"/>
        <v>0</v>
      </c>
      <c r="AI39" s="76"/>
      <c r="AJ39" s="76"/>
      <c r="AK39" s="76"/>
      <c r="AL39" s="93"/>
      <c r="AM39" s="25">
        <f t="shared" si="29"/>
        <v>0</v>
      </c>
      <c r="AN39" s="26">
        <f t="shared" si="30"/>
        <v>0</v>
      </c>
      <c r="AO39" s="8" t="str">
        <f t="shared" si="31"/>
        <v>Верно</v>
      </c>
    </row>
    <row r="40" spans="1:41" s="8" customFormat="1" ht="36.75" customHeight="1" thickBot="1">
      <c r="A40" s="49" t="s">
        <v>69</v>
      </c>
      <c r="B40" s="132" t="s">
        <v>68</v>
      </c>
      <c r="C40" s="144"/>
      <c r="D40" s="130" t="s">
        <v>9</v>
      </c>
      <c r="E40" s="131">
        <v>1</v>
      </c>
      <c r="F40" s="111"/>
      <c r="G40" s="102"/>
      <c r="H40" s="78">
        <f t="shared" ref="H40" si="32">G40*1.18</f>
        <v>0</v>
      </c>
      <c r="I40" s="40">
        <f t="shared" ref="I40" si="33">E40-K40-N40-Q40-T40-W40-Z40-AC40</f>
        <v>1</v>
      </c>
      <c r="J40" s="47">
        <f t="shared" ref="J40" si="34">I40*F40</f>
        <v>0</v>
      </c>
      <c r="K40" s="65"/>
      <c r="L40" s="38">
        <f t="shared" ref="L40" si="35">F40</f>
        <v>0</v>
      </c>
      <c r="M40" s="39">
        <f t="shared" ref="M40" si="36">K40*L40</f>
        <v>0</v>
      </c>
      <c r="N40" s="37"/>
      <c r="O40" s="38">
        <f t="shared" ref="O40" si="37">F40</f>
        <v>0</v>
      </c>
      <c r="P40" s="39">
        <f t="shared" ref="P40" si="38">N40*O40</f>
        <v>0</v>
      </c>
      <c r="Q40" s="41"/>
      <c r="R40" s="38">
        <f t="shared" ref="R40" si="39">F40</f>
        <v>0</v>
      </c>
      <c r="S40" s="39">
        <f t="shared" ref="S40" si="40">Q40*R40</f>
        <v>0</v>
      </c>
      <c r="T40" s="41"/>
      <c r="U40" s="38">
        <f t="shared" ref="U40" si="41">F40</f>
        <v>0</v>
      </c>
      <c r="V40" s="39">
        <f t="shared" ref="V40" si="42">T40*U40</f>
        <v>0</v>
      </c>
      <c r="W40" s="41"/>
      <c r="X40" s="38">
        <f t="shared" ref="X40" si="43">F40</f>
        <v>0</v>
      </c>
      <c r="Y40" s="39">
        <f t="shared" ref="Y40" si="44">W40*X40</f>
        <v>0</v>
      </c>
      <c r="Z40" s="41"/>
      <c r="AA40" s="38">
        <f t="shared" ref="AA40" si="45">X40</f>
        <v>0</v>
      </c>
      <c r="AB40" s="39">
        <f t="shared" ref="AB40" si="46">Z40*AA40</f>
        <v>0</v>
      </c>
      <c r="AC40" s="41"/>
      <c r="AD40" s="38">
        <f t="shared" ref="AD40" si="47">AA40</f>
        <v>0</v>
      </c>
      <c r="AE40" s="39">
        <f t="shared" ref="AE40" si="48">AC40*AD40</f>
        <v>0</v>
      </c>
      <c r="AF40" s="41">
        <v>2</v>
      </c>
      <c r="AG40" s="38">
        <f t="shared" ref="AG40" si="49">AD40</f>
        <v>0</v>
      </c>
      <c r="AH40" s="74">
        <f t="shared" ref="AH40" si="50">AF40*AG40</f>
        <v>0</v>
      </c>
      <c r="AI40" s="76"/>
      <c r="AJ40" s="76"/>
      <c r="AK40" s="76"/>
      <c r="AL40" s="93"/>
      <c r="AM40" s="16"/>
      <c r="AN40" s="17"/>
    </row>
    <row r="41" spans="1:41">
      <c r="A41" s="196" t="s">
        <v>30</v>
      </c>
      <c r="B41" s="196"/>
      <c r="C41" s="196"/>
      <c r="D41" s="196"/>
      <c r="E41" s="196"/>
      <c r="F41" s="196"/>
      <c r="G41" s="44">
        <f>SUM(G12:G40)</f>
        <v>0</v>
      </c>
      <c r="H41" s="45">
        <f>SUM(H12:H40)</f>
        <v>0</v>
      </c>
      <c r="I41" s="7" t="s">
        <v>41</v>
      </c>
      <c r="J41" s="42" t="e">
        <f>SUM(J12:J39)</f>
        <v>#REF!</v>
      </c>
      <c r="K41" s="33"/>
      <c r="L41" s="7" t="s">
        <v>41</v>
      </c>
      <c r="M41" s="42">
        <f>SUM(M12:M39)</f>
        <v>0</v>
      </c>
      <c r="O41" s="7" t="s">
        <v>41</v>
      </c>
      <c r="P41" s="42">
        <f>SUM(P12:P39)</f>
        <v>0</v>
      </c>
      <c r="Q41" s="33"/>
      <c r="R41" s="7" t="s">
        <v>41</v>
      </c>
      <c r="S41" s="42">
        <f>SUM(S12:S39)</f>
        <v>0</v>
      </c>
      <c r="T41" s="33"/>
      <c r="U41" s="7" t="s">
        <v>41</v>
      </c>
      <c r="V41" s="42">
        <f>SUM(V12:V39)</f>
        <v>0</v>
      </c>
      <c r="W41" s="33"/>
      <c r="X41" s="7" t="s">
        <v>41</v>
      </c>
      <c r="Y41" s="42">
        <f>SUM(Y12:Y39)</f>
        <v>0</v>
      </c>
      <c r="Z41" s="42"/>
      <c r="AA41" s="7" t="s">
        <v>41</v>
      </c>
      <c r="AB41" s="42">
        <f>SUM(AB12:AB39)</f>
        <v>0</v>
      </c>
      <c r="AC41" s="42"/>
      <c r="AD41" s="7" t="s">
        <v>41</v>
      </c>
      <c r="AE41" s="42" t="e">
        <f>SUM(AE12:AE39)</f>
        <v>#REF!</v>
      </c>
      <c r="AF41" s="42"/>
      <c r="AG41" s="7" t="s">
        <v>41</v>
      </c>
      <c r="AH41" s="42">
        <f>SUM(AH12:AH39)</f>
        <v>0</v>
      </c>
      <c r="AI41" s="44"/>
      <c r="AJ41" s="83"/>
      <c r="AK41" s="83"/>
      <c r="AL41" s="83"/>
      <c r="AM41" s="27">
        <f>SUM(AM12:AM40)</f>
        <v>0</v>
      </c>
      <c r="AN41" s="18">
        <f>SUM(AN12:AN39)</f>
        <v>0</v>
      </c>
      <c r="AO41" s="8" t="str">
        <f>IF(G41=SUM(AI41:AM41),"Верно","Wrong!")</f>
        <v>Верно</v>
      </c>
    </row>
    <row r="42" spans="1:41">
      <c r="A42" s="28"/>
      <c r="B42" s="32" t="s">
        <v>31</v>
      </c>
      <c r="C42" s="32"/>
      <c r="D42" s="29"/>
      <c r="E42" s="30"/>
      <c r="F42" s="101"/>
      <c r="G42" s="91"/>
      <c r="H42" s="31"/>
      <c r="I42" s="7" t="s">
        <v>42</v>
      </c>
      <c r="J42" s="43" t="e">
        <f>#REF!*0.25</f>
        <v>#REF!</v>
      </c>
      <c r="K42" s="31"/>
      <c r="L42" s="7" t="s">
        <v>42</v>
      </c>
      <c r="M42" s="43" t="e">
        <f>#REF!*0.25</f>
        <v>#REF!</v>
      </c>
      <c r="O42" s="7" t="s">
        <v>42</v>
      </c>
      <c r="P42" s="43" t="e">
        <f>#REF!*0.25</f>
        <v>#REF!</v>
      </c>
      <c r="Q42" s="31"/>
      <c r="R42" s="7" t="s">
        <v>42</v>
      </c>
      <c r="S42" s="43" t="e">
        <f>#REF!*0.25</f>
        <v>#REF!</v>
      </c>
      <c r="T42" s="31"/>
      <c r="U42" s="7" t="s">
        <v>42</v>
      </c>
      <c r="V42" s="43" t="e">
        <f>#REF!*0.25</f>
        <v>#REF!</v>
      </c>
      <c r="W42" s="31"/>
      <c r="X42" s="7" t="s">
        <v>42</v>
      </c>
      <c r="Y42" s="43" t="e">
        <f>#REF!*0.25</f>
        <v>#REF!</v>
      </c>
      <c r="Z42" s="43"/>
      <c r="AA42" s="7" t="s">
        <v>42</v>
      </c>
      <c r="AB42" s="43" t="e">
        <f>#REF!*0.25</f>
        <v>#REF!</v>
      </c>
      <c r="AC42" s="43"/>
      <c r="AD42" s="7" t="s">
        <v>42</v>
      </c>
      <c r="AE42" s="43" t="e">
        <f>#REF!*0.25</f>
        <v>#REF!</v>
      </c>
      <c r="AF42" s="43"/>
      <c r="AG42" s="7" t="s">
        <v>42</v>
      </c>
      <c r="AH42" s="43" t="e">
        <f>#REF!*0.25</f>
        <v>#REF!</v>
      </c>
      <c r="AI42" s="31"/>
      <c r="AJ42" s="31"/>
      <c r="AK42" s="31"/>
      <c r="AL42" s="31"/>
    </row>
    <row r="43" spans="1:41">
      <c r="A43" s="28"/>
      <c r="B43" s="32"/>
      <c r="C43" s="32"/>
      <c r="D43" s="29"/>
      <c r="E43" s="30"/>
      <c r="F43" s="101"/>
      <c r="G43" s="91"/>
      <c r="H43" s="31"/>
      <c r="I43" s="7" t="s">
        <v>43</v>
      </c>
      <c r="J43" s="43" t="e">
        <f>#REF!-J42</f>
        <v>#REF!</v>
      </c>
      <c r="K43" s="31"/>
      <c r="L43" s="7" t="s">
        <v>43</v>
      </c>
      <c r="M43" s="43" t="e">
        <f>#REF!-M42</f>
        <v>#REF!</v>
      </c>
      <c r="O43" s="7" t="s">
        <v>43</v>
      </c>
      <c r="P43" s="43" t="e">
        <f>#REF!-P42</f>
        <v>#REF!</v>
      </c>
      <c r="Q43" s="31"/>
      <c r="R43" s="7" t="s">
        <v>43</v>
      </c>
      <c r="S43" s="43" t="e">
        <f>#REF!-S42</f>
        <v>#REF!</v>
      </c>
      <c r="T43" s="31"/>
      <c r="U43" s="7" t="s">
        <v>43</v>
      </c>
      <c r="V43" s="43" t="e">
        <f>#REF!-V42</f>
        <v>#REF!</v>
      </c>
      <c r="W43" s="31"/>
      <c r="X43" s="7" t="s">
        <v>43</v>
      </c>
      <c r="Y43" s="43" t="e">
        <f>#REF!-Y42</f>
        <v>#REF!</v>
      </c>
      <c r="Z43" s="43"/>
      <c r="AA43" s="7" t="s">
        <v>43</v>
      </c>
      <c r="AB43" s="43" t="e">
        <f>#REF!-AB42</f>
        <v>#REF!</v>
      </c>
      <c r="AC43" s="43"/>
      <c r="AD43" s="7" t="s">
        <v>43</v>
      </c>
      <c r="AE43" s="43" t="e">
        <f>#REF!-AE42</f>
        <v>#REF!</v>
      </c>
      <c r="AF43" s="43"/>
      <c r="AG43" s="7" t="s">
        <v>43</v>
      </c>
      <c r="AH43" s="43" t="e">
        <f>#REF!-AH42</f>
        <v>#REF!</v>
      </c>
      <c r="AI43" s="31"/>
      <c r="AJ43" s="31"/>
      <c r="AK43" s="31"/>
      <c r="AL43" s="31"/>
    </row>
    <row r="44" spans="1:41">
      <c r="A44" s="28"/>
      <c r="B44" s="32"/>
      <c r="C44" s="32"/>
      <c r="D44" s="29"/>
      <c r="E44" s="30"/>
      <c r="F44" s="101"/>
      <c r="G44" s="91"/>
      <c r="H44" s="31"/>
      <c r="J44" s="43"/>
      <c r="K44" s="31"/>
      <c r="M44" s="43"/>
      <c r="P44" s="43"/>
      <c r="Q44" s="31"/>
      <c r="S44" s="43"/>
      <c r="T44" s="31"/>
      <c r="V44" s="43"/>
      <c r="W44" s="31"/>
      <c r="Y44" s="43"/>
      <c r="Z44" s="43"/>
      <c r="AB44" s="43"/>
      <c r="AC44" s="43"/>
      <c r="AE44" s="43"/>
      <c r="AF44" s="43"/>
      <c r="AH44" s="43"/>
      <c r="AI44" s="31"/>
      <c r="AJ44" s="31"/>
      <c r="AK44" s="31"/>
      <c r="AL44" s="31"/>
    </row>
    <row r="45" spans="1:41" ht="18.75">
      <c r="A45" s="28"/>
      <c r="B45" s="153" t="s">
        <v>61</v>
      </c>
      <c r="C45" s="153"/>
      <c r="D45" s="153"/>
      <c r="E45" s="153"/>
      <c r="F45" s="153"/>
      <c r="G45" s="153"/>
      <c r="H45" s="31"/>
      <c r="J45" s="43"/>
      <c r="K45" s="31"/>
      <c r="M45" s="43"/>
      <c r="P45" s="43"/>
      <c r="Q45" s="31"/>
      <c r="S45" s="43"/>
      <c r="T45" s="31"/>
      <c r="V45" s="43"/>
      <c r="W45" s="31"/>
      <c r="Y45" s="43"/>
      <c r="Z45" s="43"/>
      <c r="AB45" s="43"/>
      <c r="AC45" s="43"/>
      <c r="AE45" s="43"/>
      <c r="AF45" s="43"/>
      <c r="AH45" s="43"/>
      <c r="AI45" s="151" t="s">
        <v>62</v>
      </c>
      <c r="AJ45" s="151"/>
      <c r="AK45" s="151"/>
      <c r="AL45" s="151"/>
    </row>
    <row r="46" spans="1:41" ht="45" customHeight="1">
      <c r="A46" s="28"/>
      <c r="B46" s="154"/>
      <c r="C46" s="154"/>
      <c r="D46" s="153"/>
      <c r="E46" s="153"/>
      <c r="F46" s="153"/>
      <c r="G46" s="153"/>
      <c r="H46" s="31"/>
      <c r="J46" s="43"/>
      <c r="K46" s="31"/>
      <c r="M46" s="43"/>
      <c r="P46" s="43"/>
      <c r="Q46" s="31"/>
      <c r="S46" s="43"/>
      <c r="T46" s="31"/>
      <c r="V46" s="43"/>
      <c r="W46" s="31"/>
      <c r="Y46" s="43"/>
      <c r="Z46" s="43"/>
      <c r="AB46" s="43"/>
      <c r="AC46" s="43"/>
      <c r="AE46" s="43"/>
      <c r="AF46" s="43"/>
      <c r="AH46" s="43"/>
      <c r="AI46" s="151"/>
      <c r="AJ46" s="151"/>
      <c r="AK46" s="151"/>
      <c r="AL46" s="151"/>
      <c r="AM46" s="88"/>
    </row>
    <row r="47" spans="1:41" ht="18.75">
      <c r="A47" s="28"/>
      <c r="B47" s="153"/>
      <c r="C47" s="153"/>
      <c r="D47" s="153"/>
      <c r="E47" s="153"/>
      <c r="F47" s="153"/>
      <c r="G47" s="153"/>
      <c r="H47" s="31"/>
      <c r="J47" s="43"/>
      <c r="K47" s="31"/>
      <c r="M47" s="43"/>
      <c r="P47" s="43"/>
      <c r="Q47" s="31"/>
      <c r="S47" s="43"/>
      <c r="T47" s="31"/>
      <c r="V47" s="43"/>
      <c r="W47" s="31"/>
      <c r="Y47" s="43"/>
      <c r="Z47" s="43"/>
      <c r="AB47" s="43"/>
      <c r="AC47" s="43"/>
      <c r="AE47" s="43"/>
      <c r="AF47" s="43"/>
      <c r="AH47" s="43"/>
      <c r="AI47" s="151"/>
      <c r="AJ47" s="151"/>
      <c r="AK47" s="151"/>
      <c r="AL47" s="151"/>
    </row>
    <row r="48" spans="1:41" ht="18.75">
      <c r="A48" s="28"/>
      <c r="B48" s="153"/>
      <c r="C48" s="153"/>
      <c r="D48" s="153"/>
      <c r="E48" s="153"/>
      <c r="F48" s="153"/>
      <c r="G48" s="153"/>
      <c r="H48" s="31"/>
      <c r="J48" s="43"/>
      <c r="K48" s="31"/>
      <c r="M48" s="43"/>
      <c r="P48" s="43"/>
      <c r="Q48" s="31"/>
      <c r="S48" s="43"/>
      <c r="T48" s="31"/>
      <c r="V48" s="43"/>
      <c r="W48" s="31"/>
      <c r="Y48" s="43"/>
      <c r="Z48" s="43"/>
      <c r="AB48" s="43"/>
      <c r="AC48" s="43"/>
      <c r="AE48" s="43"/>
      <c r="AF48" s="43"/>
      <c r="AH48" s="43"/>
      <c r="AI48" s="151"/>
      <c r="AJ48" s="151"/>
      <c r="AK48" s="151"/>
      <c r="AL48" s="151"/>
    </row>
    <row r="49" spans="1:38" ht="18.75">
      <c r="A49" s="28"/>
      <c r="B49" s="153"/>
      <c r="C49" s="153"/>
      <c r="D49" s="153"/>
      <c r="E49" s="153"/>
      <c r="F49" s="153"/>
      <c r="G49" s="153"/>
      <c r="H49" s="31"/>
      <c r="J49" s="43"/>
      <c r="K49" s="31"/>
      <c r="M49" s="43"/>
      <c r="P49" s="43"/>
      <c r="Q49" s="31"/>
      <c r="S49" s="43"/>
      <c r="T49" s="31"/>
      <c r="V49" s="43"/>
      <c r="W49" s="31"/>
      <c r="Y49" s="43"/>
      <c r="Z49" s="43"/>
      <c r="AB49" s="43"/>
      <c r="AC49" s="43"/>
      <c r="AE49" s="43"/>
      <c r="AF49" s="43"/>
      <c r="AH49" s="43"/>
      <c r="AI49" s="152"/>
      <c r="AJ49" s="152"/>
      <c r="AK49" s="152"/>
      <c r="AL49" s="152"/>
    </row>
    <row r="50" spans="1:38">
      <c r="A50" s="28"/>
      <c r="B50" s="155"/>
      <c r="C50" s="155"/>
      <c r="D50" s="155"/>
      <c r="E50" s="155"/>
      <c r="F50" s="155"/>
      <c r="G50" s="155"/>
      <c r="H50" s="31"/>
      <c r="J50" s="43"/>
      <c r="K50" s="31"/>
      <c r="M50" s="43" t="e">
        <f>M43</f>
        <v>#REF!</v>
      </c>
      <c r="P50" s="43" t="e">
        <f>M50+P43</f>
        <v>#REF!</v>
      </c>
      <c r="Q50" s="31"/>
      <c r="S50" s="43" t="e">
        <f>P50+S43</f>
        <v>#REF!</v>
      </c>
      <c r="T50" s="31"/>
      <c r="V50" s="43" t="e">
        <f>S50+V43</f>
        <v>#REF!</v>
      </c>
      <c r="W50" s="31"/>
      <c r="Y50" s="43" t="e">
        <f>V50+Y43</f>
        <v>#REF!</v>
      </c>
      <c r="Z50" s="43"/>
      <c r="AB50" s="43" t="e">
        <f>Y50+AB43</f>
        <v>#REF!</v>
      </c>
      <c r="AC50" s="43"/>
      <c r="AE50" s="43" t="e">
        <f>AB50+AE43</f>
        <v>#REF!</v>
      </c>
      <c r="AF50" s="43"/>
      <c r="AH50" s="43" t="e">
        <f>AE50+AH43</f>
        <v>#REF!</v>
      </c>
      <c r="AI50" s="150"/>
      <c r="AJ50" s="150"/>
      <c r="AK50" s="150"/>
      <c r="AL50" s="150"/>
    </row>
    <row r="51" spans="1:38">
      <c r="A51" s="28"/>
      <c r="B51" s="32"/>
      <c r="C51" s="32"/>
      <c r="D51" s="29"/>
      <c r="E51" s="30"/>
      <c r="F51" s="101"/>
      <c r="G51" s="91"/>
      <c r="H51" s="31"/>
      <c r="J51" s="43"/>
      <c r="K51" s="31"/>
      <c r="M51" s="43"/>
      <c r="P51" s="43"/>
      <c r="Q51" s="31"/>
      <c r="S51" s="43"/>
      <c r="T51" s="31"/>
      <c r="V51" s="43"/>
      <c r="W51" s="31"/>
      <c r="Y51" s="43"/>
      <c r="Z51" s="43"/>
      <c r="AB51" s="43"/>
      <c r="AC51" s="43"/>
      <c r="AE51" s="43"/>
      <c r="AF51" s="43"/>
      <c r="AH51" s="43"/>
      <c r="AI51" s="31"/>
      <c r="AJ51" s="31"/>
      <c r="AK51" s="31"/>
      <c r="AL51" s="31"/>
    </row>
    <row r="52" spans="1:38">
      <c r="A52" s="28"/>
      <c r="B52" s="32"/>
      <c r="C52" s="32"/>
      <c r="D52" s="29"/>
      <c r="E52" s="30"/>
      <c r="F52" s="101"/>
      <c r="G52" s="91"/>
      <c r="H52" s="31"/>
      <c r="J52" s="43"/>
      <c r="K52" s="31"/>
      <c r="M52" s="43"/>
      <c r="P52" s="43"/>
      <c r="Q52" s="31"/>
      <c r="S52" s="43"/>
      <c r="T52" s="31"/>
      <c r="V52" s="43"/>
      <c r="W52" s="31"/>
      <c r="Y52" s="43"/>
      <c r="Z52" s="43"/>
      <c r="AB52" s="43"/>
      <c r="AC52" s="43"/>
      <c r="AE52" s="43"/>
      <c r="AF52" s="43"/>
      <c r="AH52" s="43"/>
      <c r="AI52" s="91"/>
      <c r="AJ52" s="31"/>
      <c r="AK52" s="31"/>
      <c r="AL52" s="31"/>
    </row>
    <row r="53" spans="1:38">
      <c r="A53" s="28"/>
      <c r="B53" s="32"/>
      <c r="C53" s="32"/>
      <c r="D53" s="29"/>
      <c r="E53" s="30"/>
      <c r="F53" s="101"/>
      <c r="G53" s="91"/>
      <c r="H53" s="31"/>
      <c r="J53" s="43"/>
      <c r="K53" s="31"/>
      <c r="M53" s="43"/>
      <c r="P53" s="43"/>
      <c r="Q53" s="31"/>
      <c r="S53" s="43"/>
      <c r="T53" s="31"/>
      <c r="V53" s="43"/>
      <c r="W53" s="31"/>
      <c r="Y53" s="43"/>
      <c r="Z53" s="43"/>
      <c r="AB53" s="43"/>
      <c r="AC53" s="43"/>
      <c r="AE53" s="43"/>
      <c r="AF53" s="43"/>
      <c r="AH53" s="43"/>
      <c r="AI53" s="31"/>
      <c r="AJ53" s="31"/>
      <c r="AK53" s="31"/>
      <c r="AL53" s="31"/>
    </row>
    <row r="54" spans="1:38">
      <c r="A54" s="28"/>
      <c r="B54" s="32"/>
      <c r="C54" s="32"/>
      <c r="D54" s="29"/>
      <c r="E54" s="30"/>
      <c r="F54" s="101"/>
      <c r="G54" s="91"/>
      <c r="H54" s="31"/>
      <c r="J54" s="43"/>
      <c r="K54" s="31"/>
      <c r="M54" s="43"/>
      <c r="P54" s="43"/>
      <c r="Q54" s="31"/>
      <c r="S54" s="43"/>
      <c r="T54" s="31"/>
      <c r="V54" s="43"/>
      <c r="W54" s="31"/>
      <c r="Y54" s="43"/>
      <c r="Z54" s="43"/>
      <c r="AB54" s="43"/>
      <c r="AC54" s="43"/>
      <c r="AE54" s="43"/>
      <c r="AF54" s="43"/>
      <c r="AH54" s="43"/>
      <c r="AI54" s="31"/>
      <c r="AJ54" s="31"/>
      <c r="AK54" s="31"/>
      <c r="AL54" s="31"/>
    </row>
    <row r="55" spans="1:38">
      <c r="A55" s="28"/>
      <c r="B55" s="32"/>
      <c r="C55" s="32"/>
      <c r="D55" s="29"/>
      <c r="E55" s="30"/>
      <c r="F55" s="101"/>
      <c r="G55" s="91"/>
      <c r="H55" s="31"/>
      <c r="J55" s="43"/>
      <c r="K55" s="31"/>
      <c r="M55" s="43"/>
      <c r="P55" s="43"/>
      <c r="Q55" s="31"/>
      <c r="S55" s="43"/>
      <c r="T55" s="31"/>
      <c r="V55" s="43"/>
      <c r="W55" s="31"/>
      <c r="Y55" s="43"/>
      <c r="Z55" s="43"/>
      <c r="AB55" s="43"/>
      <c r="AC55" s="43"/>
      <c r="AE55" s="43"/>
      <c r="AF55" s="43"/>
      <c r="AH55" s="43"/>
      <c r="AI55" s="31"/>
      <c r="AJ55" s="31"/>
      <c r="AK55" s="31"/>
      <c r="AL55" s="31"/>
    </row>
    <row r="56" spans="1:38">
      <c r="R56" s="71"/>
    </row>
    <row r="57" spans="1:38">
      <c r="R57" s="71">
        <v>2897338.27</v>
      </c>
    </row>
    <row r="58" spans="1:38">
      <c r="R58" s="71">
        <v>5205098.46</v>
      </c>
    </row>
    <row r="59" spans="1:38">
      <c r="R59" s="71">
        <v>7581342.0999999996</v>
      </c>
    </row>
    <row r="60" spans="1:38">
      <c r="R60" s="72">
        <v>3141081.32</v>
      </c>
    </row>
  </sheetData>
  <mergeCells count="71">
    <mergeCell ref="AG10:AG11"/>
    <mergeCell ref="AH10:AH11"/>
    <mergeCell ref="AM10:AM11"/>
    <mergeCell ref="AI11:AL11"/>
    <mergeCell ref="A41:F41"/>
    <mergeCell ref="AA10:AA11"/>
    <mergeCell ref="AB10:AB11"/>
    <mergeCell ref="AC10:AC11"/>
    <mergeCell ref="AD10:AD11"/>
    <mergeCell ref="AE10:AE11"/>
    <mergeCell ref="AF10:AF11"/>
    <mergeCell ref="Q10:Q11"/>
    <mergeCell ref="R10:R11"/>
    <mergeCell ref="L10:L11"/>
    <mergeCell ref="N9:P9"/>
    <mergeCell ref="M10:M11"/>
    <mergeCell ref="N10:N11"/>
    <mergeCell ref="O10:O11"/>
    <mergeCell ref="P10:P11"/>
    <mergeCell ref="D10:D11"/>
    <mergeCell ref="E10:E11"/>
    <mergeCell ref="F10:F11"/>
    <mergeCell ref="G10:G11"/>
    <mergeCell ref="K10:K11"/>
    <mergeCell ref="H9:H11"/>
    <mergeCell ref="I9:J9"/>
    <mergeCell ref="K9:M9"/>
    <mergeCell ref="AI2:AL2"/>
    <mergeCell ref="A5:AN5"/>
    <mergeCell ref="A6:AN6"/>
    <mergeCell ref="A7:D7"/>
    <mergeCell ref="AI8:AL8"/>
    <mergeCell ref="AM8:AM9"/>
    <mergeCell ref="AN8:AN11"/>
    <mergeCell ref="A9:A11"/>
    <mergeCell ref="B9:B11"/>
    <mergeCell ref="D9:E9"/>
    <mergeCell ref="F9:G9"/>
    <mergeCell ref="AI9:AL9"/>
    <mergeCell ref="W10:W11"/>
    <mergeCell ref="AC9:AE9"/>
    <mergeCell ref="AF9:AH9"/>
    <mergeCell ref="S10:S11"/>
    <mergeCell ref="Q9:S9"/>
    <mergeCell ref="T9:V9"/>
    <mergeCell ref="X10:X11"/>
    <mergeCell ref="Y10:Y11"/>
    <mergeCell ref="Z10:Z11"/>
    <mergeCell ref="W9:Y9"/>
    <mergeCell ref="Z9:AB9"/>
    <mergeCell ref="AQ9:AR9"/>
    <mergeCell ref="AS9:AT10"/>
    <mergeCell ref="AU9:AX10"/>
    <mergeCell ref="AQ10:AQ11"/>
    <mergeCell ref="AR10:AR11"/>
    <mergeCell ref="C9:C10"/>
    <mergeCell ref="AI50:AL50"/>
    <mergeCell ref="AI48:AL48"/>
    <mergeCell ref="AI49:AL49"/>
    <mergeCell ref="AI45:AL45"/>
    <mergeCell ref="AI46:AL46"/>
    <mergeCell ref="AI47:AL47"/>
    <mergeCell ref="B45:G45"/>
    <mergeCell ref="B46:G46"/>
    <mergeCell ref="B47:G47"/>
    <mergeCell ref="B48:G48"/>
    <mergeCell ref="B49:G49"/>
    <mergeCell ref="B50:G50"/>
    <mergeCell ref="T10:T11"/>
    <mergeCell ref="U10:U11"/>
    <mergeCell ref="V10:V11"/>
  </mergeCells>
  <conditionalFormatting sqref="I12:J40">
    <cfRule type="cellIs" dxfId="4" priority="9" operator="greaterThan">
      <formula>0</formula>
    </cfRule>
  </conditionalFormatting>
  <conditionalFormatting sqref="AO12:AO39">
    <cfRule type="containsText" dxfId="3" priority="7" operator="containsText" text="Wrong!">
      <formula>NOT(ISERROR(SEARCH("Wrong!",AO12)))</formula>
    </cfRule>
    <cfRule type="cellIs" dxfId="2" priority="8" operator="equal">
      <formula>"""Wrong!"""</formula>
    </cfRule>
  </conditionalFormatting>
  <conditionalFormatting sqref="AO41">
    <cfRule type="containsText" dxfId="1" priority="1" operator="containsText" text="Wrong!">
      <formula>NOT(ISERROR(SEARCH("Wrong!",AO41)))</formula>
    </cfRule>
    <cfRule type="cellIs" dxfId="0" priority="2" operator="equal">
      <formula>"""Wrong!"""</formula>
    </cfRule>
  </conditionalFormatting>
  <printOptions horizontalCentered="1"/>
  <pageMargins left="0" right="0" top="0" bottom="0" header="0.31496062992125984" footer="0.31496062992125984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Объемы согласно Акта расхода</vt:lpstr>
      <vt:lpstr>'Объемы согласно Акта расхода'!Заголовки_для_печати</vt:lpstr>
      <vt:lpstr>'Объемы согласно Акта расхода'!Область_печати</vt:lpstr>
    </vt:vector>
  </TitlesOfParts>
  <Company>Hevel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KozyubaDA</dc:creator>
  <cp:lastModifiedBy>Kopylevskiy Aleksey</cp:lastModifiedBy>
  <cp:lastPrinted>2017-09-21T10:57:57Z</cp:lastPrinted>
  <dcterms:created xsi:type="dcterms:W3CDTF">2013-11-20T14:01:56Z</dcterms:created>
  <dcterms:modified xsi:type="dcterms:W3CDTF">2019-08-02T14:18:13Z</dcterms:modified>
</cp:coreProperties>
</file>